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" i="1" l="1"/>
  <c r="Q22" i="1"/>
  <c r="L22" i="1"/>
  <c r="AI21" i="1"/>
  <c r="AH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AF20" i="1"/>
  <c r="AD20" i="1"/>
  <c r="AG20" i="1" s="1"/>
  <c r="AC20" i="1"/>
  <c r="AE20" i="1" s="1"/>
  <c r="AJ20" i="1" s="1"/>
  <c r="E20" i="1"/>
  <c r="AD19" i="1"/>
  <c r="AC19" i="1"/>
  <c r="AF19" i="1" s="1"/>
  <c r="E19" i="1"/>
  <c r="AF18" i="1"/>
  <c r="AD18" i="1"/>
  <c r="AG18" i="1" s="1"/>
  <c r="AC18" i="1"/>
  <c r="AE18" i="1" s="1"/>
  <c r="E18" i="1"/>
  <c r="AD17" i="1"/>
  <c r="AC17" i="1"/>
  <c r="AF17" i="1" s="1"/>
  <c r="E17" i="1"/>
  <c r="AF16" i="1"/>
  <c r="AD16" i="1"/>
  <c r="AG16" i="1" s="1"/>
  <c r="AC16" i="1"/>
  <c r="AE16" i="1" s="1"/>
  <c r="AJ16" i="1" s="1"/>
  <c r="E16" i="1"/>
  <c r="AD15" i="1"/>
  <c r="AC15" i="1"/>
  <c r="AF15" i="1" s="1"/>
  <c r="E15" i="1"/>
  <c r="AF14" i="1"/>
  <c r="AD14" i="1"/>
  <c r="AG14" i="1" s="1"/>
  <c r="AC14" i="1"/>
  <c r="AE14" i="1" s="1"/>
  <c r="E14" i="1"/>
  <c r="AD13" i="1"/>
  <c r="AC13" i="1"/>
  <c r="AF13" i="1" s="1"/>
  <c r="E13" i="1"/>
  <c r="AF12" i="1"/>
  <c r="AD12" i="1"/>
  <c r="AG12" i="1" s="1"/>
  <c r="AC12" i="1"/>
  <c r="AE12" i="1" s="1"/>
  <c r="AJ12" i="1" s="1"/>
  <c r="E12" i="1"/>
  <c r="AD11" i="1"/>
  <c r="AC11" i="1"/>
  <c r="AF11" i="1" s="1"/>
  <c r="E11" i="1"/>
  <c r="AF10" i="1"/>
  <c r="AD10" i="1"/>
  <c r="AG10" i="1" s="1"/>
  <c r="AC10" i="1"/>
  <c r="AE10" i="1" s="1"/>
  <c r="E10" i="1"/>
  <c r="AD9" i="1"/>
  <c r="AC9" i="1"/>
  <c r="AF9" i="1" s="1"/>
  <c r="E9" i="1"/>
  <c r="AF8" i="1"/>
  <c r="AD8" i="1"/>
  <c r="AG8" i="1" s="1"/>
  <c r="AC8" i="1"/>
  <c r="AE8" i="1" s="1"/>
  <c r="AJ8" i="1" s="1"/>
  <c r="E8" i="1"/>
  <c r="AD7" i="1"/>
  <c r="AC7" i="1"/>
  <c r="AF7" i="1" s="1"/>
  <c r="E7" i="1"/>
  <c r="AF6" i="1"/>
  <c r="AD6" i="1"/>
  <c r="AG6" i="1" s="1"/>
  <c r="AC6" i="1"/>
  <c r="AE6" i="1" s="1"/>
  <c r="E6" i="1"/>
  <c r="AD5" i="1"/>
  <c r="AD21" i="1" s="1"/>
  <c r="AC5" i="1"/>
  <c r="AC21" i="1" s="1"/>
  <c r="E5" i="1"/>
  <c r="AG4" i="1"/>
  <c r="AG19" i="1" s="1"/>
  <c r="AJ6" i="1" l="1"/>
  <c r="AJ10" i="1"/>
  <c r="AJ14" i="1"/>
  <c r="AJ18" i="1"/>
  <c r="AE5" i="1"/>
  <c r="AG5" i="1"/>
  <c r="AE7" i="1"/>
  <c r="AG7" i="1"/>
  <c r="AE9" i="1"/>
  <c r="AG9" i="1"/>
  <c r="AE11" i="1"/>
  <c r="AG11" i="1"/>
  <c r="AE13" i="1"/>
  <c r="AG13" i="1"/>
  <c r="AE15" i="1"/>
  <c r="AG15" i="1"/>
  <c r="AE17" i="1"/>
  <c r="AG17" i="1"/>
  <c r="AE19" i="1"/>
  <c r="AJ19" i="1" s="1"/>
  <c r="AF5" i="1"/>
  <c r="AF21" i="1" s="1"/>
  <c r="AG21" i="1" l="1"/>
  <c r="AJ17" i="1"/>
  <c r="AJ15" i="1"/>
  <c r="AJ13" i="1"/>
  <c r="AJ11" i="1"/>
  <c r="AJ9" i="1"/>
  <c r="AJ7" i="1"/>
  <c r="AE21" i="1"/>
  <c r="AJ5" i="1"/>
  <c r="AJ21" i="1" l="1"/>
</calcChain>
</file>

<file path=xl/sharedStrings.xml><?xml version="1.0" encoding="utf-8"?>
<sst xmlns="http://schemas.openxmlformats.org/spreadsheetml/2006/main" count="138" uniqueCount="97">
  <si>
    <t>個人</t>
  </si>
  <si>
    <t>ﾘﾚｰ</t>
  </si>
  <si>
    <t>大会</t>
  </si>
  <si>
    <t>申込</t>
  </si>
  <si>
    <t>ﾌﾟﾛ代</t>
  </si>
  <si>
    <t>ﾗﾝｷﾝｸﾞ</t>
  </si>
  <si>
    <t>入金</t>
  </si>
  <si>
    <t>2015 FIA</t>
    <phoneticPr fontId="4"/>
  </si>
  <si>
    <t>200m</t>
  </si>
  <si>
    <t>4*25m</t>
  </si>
  <si>
    <t>50ｍ</t>
    <phoneticPr fontId="3"/>
  </si>
  <si>
    <t>100ｍ</t>
    <phoneticPr fontId="3"/>
  </si>
  <si>
    <t>100m</t>
  </si>
  <si>
    <t>25ｍ</t>
    <phoneticPr fontId="3"/>
  </si>
  <si>
    <t>参加</t>
  </si>
  <si>
    <t>登録料</t>
  </si>
  <si>
    <t>金額</t>
  </si>
  <si>
    <t>１部</t>
  </si>
  <si>
    <t>合計</t>
  </si>
  <si>
    <t>確認</t>
  </si>
  <si>
    <t>氏名</t>
  </si>
  <si>
    <t>ﾌﾘｶﾞﾅ</t>
  </si>
  <si>
    <t>生年月日</t>
  </si>
  <si>
    <t>歴年齢</t>
  </si>
  <si>
    <t>ﾏｽﾀｰｽﾞID</t>
  </si>
  <si>
    <t>個</t>
    <phoneticPr fontId="3"/>
  </si>
  <si>
    <t>背</t>
    <phoneticPr fontId="3"/>
  </si>
  <si>
    <t>自</t>
    <phoneticPr fontId="3"/>
  </si>
  <si>
    <t>平</t>
    <phoneticPr fontId="3"/>
  </si>
  <si>
    <t>蝶</t>
    <phoneticPr fontId="3"/>
  </si>
  <si>
    <t>FR</t>
  </si>
  <si>
    <t>混MR</t>
    <phoneticPr fontId="3"/>
  </si>
  <si>
    <t>混FR</t>
  </si>
  <si>
    <t>MR</t>
    <phoneticPr fontId="3"/>
  </si>
  <si>
    <t>数</t>
  </si>
  <si>
    <t>池田　敬徳</t>
  </si>
  <si>
    <t>ｲｹﾀﾞﾀｶﾉﾘ</t>
  </si>
  <si>
    <t>3-32-00</t>
    <phoneticPr fontId="3"/>
  </si>
  <si>
    <t>吉田　実</t>
  </si>
  <si>
    <t>ﾖｼﾀﾞﾐﾉﾙ</t>
  </si>
  <si>
    <t>17-00</t>
    <phoneticPr fontId="3"/>
  </si>
  <si>
    <t>中和　粋子</t>
  </si>
  <si>
    <t>ﾅｶﾜｽｲｺ</t>
  </si>
  <si>
    <t>3-30-00</t>
    <phoneticPr fontId="3"/>
  </si>
  <si>
    <t>21-00</t>
    <phoneticPr fontId="3"/>
  </si>
  <si>
    <t>fr</t>
    <phoneticPr fontId="3"/>
  </si>
  <si>
    <t>後藤　令子</t>
  </si>
  <si>
    <t>ｺﾞﾄｳﾚｲｺ</t>
  </si>
  <si>
    <t>3-15-00</t>
    <phoneticPr fontId="3"/>
  </si>
  <si>
    <t>fr-2</t>
    <phoneticPr fontId="3"/>
  </si>
  <si>
    <t>38-30</t>
    <phoneticPr fontId="3"/>
  </si>
  <si>
    <t>小寺　恭子</t>
  </si>
  <si>
    <t>ｺﾃﾗｷｮｳｺ</t>
  </si>
  <si>
    <t>3-10-00</t>
    <phoneticPr fontId="3"/>
  </si>
  <si>
    <t>fr-3</t>
    <phoneticPr fontId="3"/>
  </si>
  <si>
    <t>1-55-00</t>
    <phoneticPr fontId="3"/>
  </si>
  <si>
    <t>鳥越　美由紀</t>
  </si>
  <si>
    <t>ﾄﾘｺﾞｴﾐﾕｷ</t>
  </si>
  <si>
    <t>50-00</t>
    <phoneticPr fontId="3"/>
  </si>
  <si>
    <t>22-00</t>
    <phoneticPr fontId="3"/>
  </si>
  <si>
    <t>ba</t>
    <phoneticPr fontId="3"/>
  </si>
  <si>
    <t>陰野　茂</t>
  </si>
  <si>
    <t>ｲﾝﾉｼｹﾞﾙ</t>
  </si>
  <si>
    <t>29-99</t>
    <phoneticPr fontId="3"/>
  </si>
  <si>
    <t>1-09-99</t>
    <phoneticPr fontId="3"/>
  </si>
  <si>
    <t>豊川　美恵子</t>
  </si>
  <si>
    <t>ﾄﾖｶﾜﾐｴｺ</t>
  </si>
  <si>
    <t>36-00</t>
    <phoneticPr fontId="3"/>
  </si>
  <si>
    <t>16-00</t>
    <phoneticPr fontId="3"/>
  </si>
  <si>
    <t>fly</t>
    <phoneticPr fontId="3"/>
  </si>
  <si>
    <t>望月　はつき</t>
  </si>
  <si>
    <t>ﾓﾁﾂﾞｷﾊﾂｷ</t>
  </si>
  <si>
    <t>3-31-00</t>
    <phoneticPr fontId="3"/>
  </si>
  <si>
    <t>fr-4</t>
    <phoneticPr fontId="3"/>
  </si>
  <si>
    <t>1-38-00</t>
    <phoneticPr fontId="3"/>
  </si>
  <si>
    <t>br</t>
    <phoneticPr fontId="3"/>
  </si>
  <si>
    <t>相澤　知禎</t>
  </si>
  <si>
    <t>ｱｲｻﾞﾜﾄﾓﾖｼ</t>
  </si>
  <si>
    <t>1-12-00</t>
    <phoneticPr fontId="3"/>
  </si>
  <si>
    <t>山本　純也</t>
  </si>
  <si>
    <t>ﾔﾏﾓﾄｼﾞｭﾝﾔ</t>
  </si>
  <si>
    <t>40-00</t>
    <phoneticPr fontId="3"/>
  </si>
  <si>
    <t>山本　郁子</t>
  </si>
  <si>
    <t>ﾔﾏﾓﾄｲｸｺ</t>
  </si>
  <si>
    <t>能勢　麻里</t>
  </si>
  <si>
    <t>ﾉｾﾏﾘ</t>
  </si>
  <si>
    <t>fr-1</t>
    <phoneticPr fontId="3"/>
  </si>
  <si>
    <t>1-28-00</t>
    <phoneticPr fontId="3"/>
  </si>
  <si>
    <t>土屋 廣二</t>
  </si>
  <si>
    <t>ﾂﾁﾔｺｳｼﾞ</t>
  </si>
  <si>
    <t>35-00</t>
    <phoneticPr fontId="3"/>
  </si>
  <si>
    <t>梅本　泰史</t>
  </si>
  <si>
    <t>ｳﾒﾓﾄﾔｽﾁｶ</t>
  </si>
  <si>
    <t>1-35-00</t>
    <phoneticPr fontId="3"/>
  </si>
  <si>
    <t>上村　杏理</t>
    <phoneticPr fontId="3"/>
  </si>
  <si>
    <t>ｶﾐﾑﾗｱﾝﾘ</t>
    <phoneticPr fontId="3"/>
  </si>
  <si>
    <t>41-50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</si>
</sst>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m/d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20" fontId="2" fillId="0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6" fontId="2" fillId="0" borderId="1" xfId="1" applyFont="1" applyFill="1" applyBorder="1" applyAlignment="1">
      <alignment horizontal="center" vertical="center" shrinkToFit="1"/>
    </xf>
    <xf numFmtId="6" fontId="2" fillId="0" borderId="2" xfId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6" fontId="2" fillId="0" borderId="3" xfId="0" applyNumberFormat="1" applyFont="1" applyFill="1" applyBorder="1" applyAlignment="1">
      <alignment horizontal="center" vertical="center" shrinkToFit="1"/>
    </xf>
    <xf numFmtId="6" fontId="2" fillId="0" borderId="3" xfId="1" applyFont="1" applyFill="1" applyBorder="1" applyAlignment="1">
      <alignment horizontal="center" vertical="center" shrinkToFit="1"/>
    </xf>
    <xf numFmtId="6" fontId="2" fillId="0" borderId="4" xfId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177" fontId="2" fillId="0" borderId="5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shrinkToFit="1"/>
    </xf>
    <xf numFmtId="6" fontId="2" fillId="0" borderId="6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177" fontId="5" fillId="0" borderId="5" xfId="0" applyNumberFormat="1" applyFont="1" applyFill="1" applyBorder="1" applyAlignment="1">
      <alignment vertical="center" shrinkToFit="1"/>
    </xf>
    <xf numFmtId="6" fontId="5" fillId="0" borderId="5" xfId="1" applyFont="1" applyFill="1" applyBorder="1" applyAlignment="1">
      <alignment horizontal="center" vertical="center" shrinkToFit="1"/>
    </xf>
    <xf numFmtId="14" fontId="5" fillId="0" borderId="5" xfId="1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 applyProtection="1">
      <alignment horizontal="center" vertical="center" wrapText="1"/>
    </xf>
    <xf numFmtId="21" fontId="6" fillId="2" borderId="5" xfId="0" applyNumberFormat="1" applyFont="1" applyFill="1" applyBorder="1" applyAlignment="1">
      <alignment horizontal="center" vertical="center" wrapText="1"/>
    </xf>
    <xf numFmtId="21" fontId="6" fillId="0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shrinkToFit="1"/>
    </xf>
    <xf numFmtId="6" fontId="2" fillId="0" borderId="5" xfId="1" applyFont="1" applyFill="1" applyBorder="1" applyAlignment="1">
      <alignment horizontal="right" vertical="center" shrinkToFit="1"/>
    </xf>
    <xf numFmtId="6" fontId="2" fillId="0" borderId="7" xfId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177" fontId="5" fillId="2" borderId="5" xfId="0" applyNumberFormat="1" applyFont="1" applyFill="1" applyBorder="1" applyAlignment="1">
      <alignment vertical="center" shrinkToFit="1"/>
    </xf>
    <xf numFmtId="6" fontId="5" fillId="2" borderId="5" xfId="1" applyFont="1" applyFill="1" applyBorder="1" applyAlignment="1">
      <alignment horizontal="center" vertical="center" shrinkToFit="1"/>
    </xf>
    <xf numFmtId="14" fontId="5" fillId="2" borderId="5" xfId="1" applyNumberFormat="1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9" fillId="2" borderId="5" xfId="0" applyNumberFormat="1" applyFont="1" applyFill="1" applyBorder="1" applyAlignment="1">
      <alignment horizontal="center" vertical="center" wrapText="1"/>
    </xf>
    <xf numFmtId="0" fontId="6" fillId="2" borderId="5" xfId="0" quotePrefix="1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</xf>
    <xf numFmtId="0" fontId="8" fillId="2" borderId="5" xfId="2" applyNumberFormat="1" applyFont="1" applyFill="1" applyBorder="1" applyAlignment="1" applyProtection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shrinkToFit="1"/>
    </xf>
    <xf numFmtId="6" fontId="2" fillId="2" borderId="5" xfId="1" applyFont="1" applyFill="1" applyBorder="1" applyAlignment="1">
      <alignment horizontal="right" vertical="center" shrinkToFit="1"/>
    </xf>
    <xf numFmtId="6" fontId="2" fillId="2" borderId="7" xfId="1" applyFont="1" applyFill="1" applyBorder="1" applyAlignment="1">
      <alignment horizontal="right" vertical="center" shrinkToFit="1"/>
    </xf>
    <xf numFmtId="177" fontId="2" fillId="2" borderId="7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177" fontId="12" fillId="0" borderId="5" xfId="0" applyNumberFormat="1" applyFont="1" applyFill="1" applyBorder="1" applyAlignment="1">
      <alignment vertical="center" shrinkToFit="1"/>
    </xf>
    <xf numFmtId="6" fontId="12" fillId="0" borderId="5" xfId="1" applyFont="1" applyFill="1" applyBorder="1" applyAlignment="1">
      <alignment horizontal="center" vertical="center" shrinkToFit="1"/>
    </xf>
    <xf numFmtId="14" fontId="12" fillId="0" borderId="5" xfId="1" applyNumberFormat="1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0" borderId="5" xfId="2" applyNumberFormat="1" applyFont="1" applyFill="1" applyBorder="1" applyAlignment="1" applyProtection="1">
      <alignment horizontal="center" vertical="center" wrapText="1"/>
    </xf>
    <xf numFmtId="46" fontId="13" fillId="2" borderId="5" xfId="0" applyNumberFormat="1" applyFont="1" applyFill="1" applyBorder="1" applyAlignment="1">
      <alignment horizontal="center" vertical="center" wrapText="1"/>
    </xf>
    <xf numFmtId="46" fontId="13" fillId="0" borderId="5" xfId="0" applyNumberFormat="1" applyFont="1" applyFill="1" applyBorder="1" applyAlignment="1">
      <alignment horizontal="center" vertical="center" wrapText="1"/>
    </xf>
    <xf numFmtId="0" fontId="14" fillId="2" borderId="5" xfId="2" applyNumberFormat="1" applyFont="1" applyFill="1" applyBorder="1" applyAlignment="1" applyProtection="1">
      <alignment horizontal="center" vertical="center" wrapText="1"/>
    </xf>
    <xf numFmtId="0" fontId="14" fillId="0" borderId="5" xfId="2" applyFont="1" applyFill="1" applyBorder="1" applyAlignment="1" applyProtection="1">
      <alignment horizontal="left" vertical="center" wrapText="1" shrinkToFit="1"/>
    </xf>
    <xf numFmtId="21" fontId="13" fillId="2" borderId="5" xfId="0" applyNumberFormat="1" applyFont="1" applyFill="1" applyBorder="1" applyAlignment="1">
      <alignment horizontal="center" vertical="center" wrapText="1"/>
    </xf>
    <xf numFmtId="6" fontId="11" fillId="0" borderId="5" xfId="1" applyFont="1" applyFill="1" applyBorder="1" applyAlignment="1">
      <alignment horizontal="right" vertical="center" shrinkToFit="1"/>
    </xf>
    <xf numFmtId="6" fontId="11" fillId="0" borderId="7" xfId="1" applyFont="1" applyFill="1" applyBorder="1" applyAlignment="1">
      <alignment horizontal="right" vertical="center" shrinkToFit="1"/>
    </xf>
    <xf numFmtId="177" fontId="11" fillId="0" borderId="7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21" fontId="13" fillId="0" borderId="5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56" fontId="14" fillId="0" borderId="5" xfId="2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>
      <alignment vertical="center" shrinkToFit="1"/>
    </xf>
    <xf numFmtId="177" fontId="12" fillId="2" borderId="5" xfId="0" applyNumberFormat="1" applyFont="1" applyFill="1" applyBorder="1" applyAlignment="1">
      <alignment vertical="center" shrinkToFit="1"/>
    </xf>
    <xf numFmtId="6" fontId="12" fillId="2" borderId="5" xfId="1" applyFont="1" applyFill="1" applyBorder="1" applyAlignment="1">
      <alignment horizontal="center" vertical="center" shrinkToFit="1"/>
    </xf>
    <xf numFmtId="14" fontId="12" fillId="2" borderId="5" xfId="1" applyNumberFormat="1" applyFont="1" applyFill="1" applyBorder="1" applyAlignment="1">
      <alignment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center" vertical="center" wrapText="1" shrinkToFit="1"/>
    </xf>
    <xf numFmtId="56" fontId="14" fillId="2" borderId="5" xfId="2" applyNumberFormat="1" applyFont="1" applyFill="1" applyBorder="1" applyAlignment="1" applyProtection="1">
      <alignment horizontal="center" vertical="center" wrapText="1"/>
    </xf>
    <xf numFmtId="0" fontId="14" fillId="2" borderId="5" xfId="2" applyFont="1" applyFill="1" applyBorder="1" applyAlignment="1" applyProtection="1">
      <alignment horizontal="center" vertical="center" wrapText="1" shrinkToFit="1"/>
    </xf>
    <xf numFmtId="6" fontId="11" fillId="2" borderId="5" xfId="1" applyFont="1" applyFill="1" applyBorder="1" applyAlignment="1">
      <alignment horizontal="right" vertical="center" shrinkToFit="1"/>
    </xf>
    <xf numFmtId="6" fontId="11" fillId="2" borderId="7" xfId="1" applyFont="1" applyFill="1" applyBorder="1" applyAlignment="1">
      <alignment horizontal="right" vertical="center" shrinkToFit="1"/>
    </xf>
    <xf numFmtId="177" fontId="11" fillId="2" borderId="7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46" fontId="14" fillId="0" borderId="5" xfId="2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vertical="center" shrinkToFit="1"/>
    </xf>
    <xf numFmtId="0" fontId="13" fillId="0" borderId="5" xfId="2" applyNumberFormat="1" applyFont="1" applyFill="1" applyBorder="1" applyAlignment="1" applyProtection="1">
      <alignment horizontal="center" vertical="center" wrapText="1"/>
    </xf>
    <xf numFmtId="177" fontId="5" fillId="0" borderId="5" xfId="0" applyNumberFormat="1" applyFont="1" applyBorder="1" applyAlignment="1">
      <alignment vertical="center" shrinkToFit="1"/>
    </xf>
    <xf numFmtId="6" fontId="5" fillId="0" borderId="5" xfId="1" applyFont="1" applyBorder="1" applyAlignment="1">
      <alignment horizontal="center" vertical="center" shrinkToFit="1"/>
    </xf>
    <xf numFmtId="14" fontId="5" fillId="0" borderId="5" xfId="1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left" vertical="center" shrinkToFit="1"/>
    </xf>
    <xf numFmtId="46" fontId="6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4" fillId="0" borderId="5" xfId="2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46" fontId="8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2" applyNumberFormat="1" applyFont="1" applyFill="1" applyBorder="1" applyAlignment="1" applyProtection="1">
      <alignment horizontal="center" vertical="center" wrapText="1"/>
    </xf>
    <xf numFmtId="46" fontId="8" fillId="0" borderId="5" xfId="2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 shrinkToFit="1"/>
    </xf>
    <xf numFmtId="46" fontId="14" fillId="2" borderId="5" xfId="2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46" fontId="13" fillId="2" borderId="5" xfId="2" applyNumberFormat="1" applyFont="1" applyFill="1" applyBorder="1" applyAlignment="1" applyProtection="1">
      <alignment horizontal="center" vertical="center" wrapText="1"/>
    </xf>
    <xf numFmtId="177" fontId="5" fillId="2" borderId="0" xfId="0" applyNumberFormat="1" applyFont="1" applyFill="1" applyBorder="1" applyAlignment="1">
      <alignment vertical="center" shrinkToFit="1"/>
    </xf>
    <xf numFmtId="46" fontId="6" fillId="2" borderId="5" xfId="0" applyNumberFormat="1" applyFont="1" applyFill="1" applyBorder="1" applyAlignment="1">
      <alignment horizontal="center" vertical="center" wrapText="1"/>
    </xf>
    <xf numFmtId="21" fontId="9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15" fillId="2" borderId="5" xfId="2" applyNumberFormat="1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horizontal="left" vertical="center" shrinkToFit="1"/>
    </xf>
    <xf numFmtId="21" fontId="14" fillId="2" borderId="5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19050</xdr:rowOff>
    </xdr:from>
    <xdr:to>
      <xdr:col>11</xdr:col>
      <xdr:colOff>0</xdr:colOff>
      <xdr:row>15</xdr:row>
      <xdr:rowOff>19050</xdr:rowOff>
    </xdr:to>
    <xdr:sp macro="" textlink="">
      <xdr:nvSpPr>
        <xdr:cNvPr id="2" name="左右矢印 1"/>
        <xdr:cNvSpPr/>
      </xdr:nvSpPr>
      <xdr:spPr>
        <a:xfrm>
          <a:off x="7696200" y="8286750"/>
          <a:ext cx="4714875" cy="59055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38100</xdr:colOff>
      <xdr:row>4</xdr:row>
      <xdr:rowOff>38100</xdr:rowOff>
    </xdr:from>
    <xdr:to>
      <xdr:col>15</xdr:col>
      <xdr:colOff>95250</xdr:colOff>
      <xdr:row>4</xdr:row>
      <xdr:rowOff>495300</xdr:rowOff>
    </xdr:to>
    <xdr:sp macro="" textlink="">
      <xdr:nvSpPr>
        <xdr:cNvPr id="3" name="左右矢印 2"/>
        <xdr:cNvSpPr/>
      </xdr:nvSpPr>
      <xdr:spPr>
        <a:xfrm>
          <a:off x="12449175" y="2400300"/>
          <a:ext cx="3181350" cy="4572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38100</xdr:colOff>
      <xdr:row>11</xdr:row>
      <xdr:rowOff>0</xdr:rowOff>
    </xdr:from>
    <xdr:to>
      <xdr:col>21</xdr:col>
      <xdr:colOff>952500</xdr:colOff>
      <xdr:row>12</xdr:row>
      <xdr:rowOff>19050</xdr:rowOff>
    </xdr:to>
    <xdr:sp macro="" textlink="">
      <xdr:nvSpPr>
        <xdr:cNvPr id="4" name="左右矢印 3"/>
        <xdr:cNvSpPr/>
      </xdr:nvSpPr>
      <xdr:spPr>
        <a:xfrm>
          <a:off x="17868900" y="6496050"/>
          <a:ext cx="3914775" cy="6096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24</xdr:col>
      <xdr:colOff>762000</xdr:colOff>
      <xdr:row>15</xdr:row>
      <xdr:rowOff>57150</xdr:rowOff>
    </xdr:to>
    <xdr:sp macro="" textlink="">
      <xdr:nvSpPr>
        <xdr:cNvPr id="5" name="左右矢印 4"/>
        <xdr:cNvSpPr/>
      </xdr:nvSpPr>
      <xdr:spPr>
        <a:xfrm>
          <a:off x="21831300" y="8267700"/>
          <a:ext cx="2171700" cy="6477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723900</xdr:colOff>
      <xdr:row>14</xdr:row>
      <xdr:rowOff>19050</xdr:rowOff>
    </xdr:from>
    <xdr:to>
      <xdr:col>18</xdr:col>
      <xdr:colOff>57150</xdr:colOff>
      <xdr:row>15</xdr:row>
      <xdr:rowOff>0</xdr:rowOff>
    </xdr:to>
    <xdr:sp macro="" textlink="">
      <xdr:nvSpPr>
        <xdr:cNvPr id="6" name="左右矢印 5"/>
        <xdr:cNvSpPr/>
      </xdr:nvSpPr>
      <xdr:spPr>
        <a:xfrm>
          <a:off x="15487650" y="8286750"/>
          <a:ext cx="2400300" cy="5715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10</xdr:row>
      <xdr:rowOff>38100</xdr:rowOff>
    </xdr:from>
    <xdr:to>
      <xdr:col>28</xdr:col>
      <xdr:colOff>38100</xdr:colOff>
      <xdr:row>11</xdr:row>
      <xdr:rowOff>38100</xdr:rowOff>
    </xdr:to>
    <xdr:sp macro="" textlink="">
      <xdr:nvSpPr>
        <xdr:cNvPr id="7" name="左右矢印 6"/>
        <xdr:cNvSpPr/>
      </xdr:nvSpPr>
      <xdr:spPr>
        <a:xfrm>
          <a:off x="21831300" y="5943600"/>
          <a:ext cx="4400550" cy="59055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6</xdr:row>
      <xdr:rowOff>19050</xdr:rowOff>
    </xdr:from>
    <xdr:to>
      <xdr:col>15</xdr:col>
      <xdr:colOff>742950</xdr:colOff>
      <xdr:row>7</xdr:row>
      <xdr:rowOff>57150</xdr:rowOff>
    </xdr:to>
    <xdr:sp macro="" textlink="">
      <xdr:nvSpPr>
        <xdr:cNvPr id="8" name="左右矢印 7"/>
        <xdr:cNvSpPr/>
      </xdr:nvSpPr>
      <xdr:spPr>
        <a:xfrm>
          <a:off x="14030325" y="3562350"/>
          <a:ext cx="2247900" cy="62865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9</xdr:row>
      <xdr:rowOff>0</xdr:rowOff>
    </xdr:from>
    <xdr:to>
      <xdr:col>9</xdr:col>
      <xdr:colOff>19050</xdr:colOff>
      <xdr:row>10</xdr:row>
      <xdr:rowOff>0</xdr:rowOff>
    </xdr:to>
    <xdr:sp macro="" textlink="">
      <xdr:nvSpPr>
        <xdr:cNvPr id="9" name="左右矢印 8"/>
        <xdr:cNvSpPr/>
      </xdr:nvSpPr>
      <xdr:spPr>
        <a:xfrm>
          <a:off x="7772400" y="5314950"/>
          <a:ext cx="2657475" cy="59055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22</xdr:col>
      <xdr:colOff>19050</xdr:colOff>
      <xdr:row>8</xdr:row>
      <xdr:rowOff>38100</xdr:rowOff>
    </xdr:to>
    <xdr:sp macro="" textlink="">
      <xdr:nvSpPr>
        <xdr:cNvPr id="10" name="左右矢印 9"/>
        <xdr:cNvSpPr/>
      </xdr:nvSpPr>
      <xdr:spPr>
        <a:xfrm>
          <a:off x="18830925" y="4133850"/>
          <a:ext cx="3019425" cy="62865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990600</xdr:colOff>
      <xdr:row>18</xdr:row>
      <xdr:rowOff>19050</xdr:rowOff>
    </xdr:from>
    <xdr:to>
      <xdr:col>13</xdr:col>
      <xdr:colOff>19050</xdr:colOff>
      <xdr:row>19</xdr:row>
      <xdr:rowOff>19050</xdr:rowOff>
    </xdr:to>
    <xdr:sp macro="" textlink="">
      <xdr:nvSpPr>
        <xdr:cNvPr id="11" name="左右矢印 10"/>
        <xdr:cNvSpPr/>
      </xdr:nvSpPr>
      <xdr:spPr>
        <a:xfrm>
          <a:off x="10401300" y="10648950"/>
          <a:ext cx="3609975" cy="59055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27</xdr:col>
      <xdr:colOff>800100</xdr:colOff>
      <xdr:row>9</xdr:row>
      <xdr:rowOff>57150</xdr:rowOff>
    </xdr:to>
    <xdr:sp macro="" textlink="">
      <xdr:nvSpPr>
        <xdr:cNvPr id="12" name="左右矢印 11"/>
        <xdr:cNvSpPr/>
      </xdr:nvSpPr>
      <xdr:spPr>
        <a:xfrm>
          <a:off x="24012525" y="4724400"/>
          <a:ext cx="2171700" cy="6477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11</xdr:row>
      <xdr:rowOff>571500</xdr:rowOff>
    </xdr:from>
    <xdr:to>
      <xdr:col>17</xdr:col>
      <xdr:colOff>704850</xdr:colOff>
      <xdr:row>13</xdr:row>
      <xdr:rowOff>19050</xdr:rowOff>
    </xdr:to>
    <xdr:sp macro="" textlink="">
      <xdr:nvSpPr>
        <xdr:cNvPr id="13" name="左右矢印 12"/>
        <xdr:cNvSpPr/>
      </xdr:nvSpPr>
      <xdr:spPr>
        <a:xfrm>
          <a:off x="15573375" y="7067550"/>
          <a:ext cx="2247900" cy="628650"/>
        </a:xfrm>
        <a:prstGeom prst="left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tabSelected="1" workbookViewId="0">
      <selection sqref="A1:XFD1048576"/>
    </sheetView>
  </sheetViews>
  <sheetFormatPr defaultColWidth="9" defaultRowHeight="42" customHeight="1" x14ac:dyDescent="0.15"/>
  <cols>
    <col min="1" max="1" width="5.875" style="1" bestFit="1" customWidth="1"/>
    <col min="2" max="2" width="19.375" style="1" bestFit="1" customWidth="1"/>
    <col min="3" max="3" width="17.375" style="1" hidden="1" customWidth="1"/>
    <col min="4" max="4" width="24.125" style="1" hidden="1" customWidth="1"/>
    <col min="5" max="5" width="8.875" style="1" hidden="1" customWidth="1"/>
    <col min="6" max="6" width="25.375" style="1" hidden="1" customWidth="1"/>
    <col min="7" max="7" width="13.125" style="4" bestFit="1" customWidth="1"/>
    <col min="8" max="8" width="9.375" style="1" bestFit="1" customWidth="1"/>
    <col min="9" max="11" width="13.125" style="1" bestFit="1" customWidth="1"/>
    <col min="12" max="12" width="10.625" style="1" bestFit="1" customWidth="1"/>
    <col min="13" max="13" width="10.125" style="1" bestFit="1" customWidth="1"/>
    <col min="14" max="14" width="10.125" style="4" bestFit="1" customWidth="1"/>
    <col min="15" max="16" width="10.125" style="1" bestFit="1" customWidth="1"/>
    <col min="17" max="17" width="10.625" style="1" bestFit="1" customWidth="1"/>
    <col min="18" max="18" width="9.375" style="1" bestFit="1" customWidth="1"/>
    <col min="19" max="20" width="13.125" style="4" bestFit="1" customWidth="1"/>
    <col min="21" max="22" width="13.125" style="1" bestFit="1" customWidth="1"/>
    <col min="23" max="23" width="10.625" style="1" bestFit="1" customWidth="1"/>
    <col min="24" max="24" width="7.875" style="1" bestFit="1" customWidth="1"/>
    <col min="25" max="25" width="10.125" style="1" bestFit="1" customWidth="1"/>
    <col min="26" max="26" width="7.875" style="1" bestFit="1" customWidth="1"/>
    <col min="27" max="27" width="10.125" style="1" bestFit="1" customWidth="1"/>
    <col min="28" max="28" width="10.625" style="1" bestFit="1" customWidth="1"/>
    <col min="29" max="29" width="6.875" style="5" bestFit="1" customWidth="1"/>
    <col min="30" max="30" width="6.875" style="1" bestFit="1" customWidth="1"/>
    <col min="31" max="31" width="8.875" style="1" bestFit="1" customWidth="1"/>
    <col min="32" max="32" width="11.375" style="1" bestFit="1" customWidth="1"/>
    <col min="33" max="35" width="10.625" style="1" bestFit="1" customWidth="1"/>
    <col min="36" max="36" width="11.375" style="1" bestFit="1" customWidth="1"/>
    <col min="37" max="37" width="6.875" style="1" bestFit="1" customWidth="1"/>
    <col min="38" max="16384" width="9" style="1"/>
  </cols>
  <sheetData>
    <row r="1" spans="1:37" ht="42" customHeight="1" x14ac:dyDescent="0.15">
      <c r="G1" s="2">
        <v>0.375</v>
      </c>
      <c r="L1" s="3">
        <v>0.45833333333333331</v>
      </c>
      <c r="P1" s="3"/>
      <c r="Q1" s="3">
        <v>0.54166666666666663</v>
      </c>
      <c r="W1" s="3">
        <v>0.625</v>
      </c>
      <c r="AB1" s="3">
        <v>0.70833333333333337</v>
      </c>
    </row>
    <row r="2" spans="1:37" ht="42" customHeight="1" x14ac:dyDescent="0.15">
      <c r="A2" s="6"/>
      <c r="B2" s="7">
        <v>42274</v>
      </c>
      <c r="C2" s="6"/>
      <c r="D2" s="6"/>
      <c r="E2" s="7"/>
      <c r="F2" s="7"/>
      <c r="G2" s="8">
        <v>1</v>
      </c>
      <c r="H2" s="9">
        <v>2</v>
      </c>
      <c r="I2" s="9">
        <v>3</v>
      </c>
      <c r="J2" s="9">
        <v>4</v>
      </c>
      <c r="K2" s="9">
        <v>5</v>
      </c>
      <c r="L2" s="10">
        <v>6</v>
      </c>
      <c r="M2" s="9">
        <v>7</v>
      </c>
      <c r="N2" s="8">
        <v>8</v>
      </c>
      <c r="O2" s="9">
        <v>9</v>
      </c>
      <c r="P2" s="9">
        <v>10</v>
      </c>
      <c r="Q2" s="10">
        <v>11</v>
      </c>
      <c r="R2" s="9">
        <v>12</v>
      </c>
      <c r="S2" s="8">
        <v>13</v>
      </c>
      <c r="T2" s="8">
        <v>14</v>
      </c>
      <c r="U2" s="9">
        <v>15</v>
      </c>
      <c r="V2" s="9">
        <v>16</v>
      </c>
      <c r="W2" s="10">
        <v>17</v>
      </c>
      <c r="X2" s="9">
        <v>18</v>
      </c>
      <c r="Y2" s="9">
        <v>19</v>
      </c>
      <c r="Z2" s="9">
        <v>20</v>
      </c>
      <c r="AA2" s="9">
        <v>21</v>
      </c>
      <c r="AB2" s="10">
        <v>22</v>
      </c>
      <c r="AC2" s="11" t="s">
        <v>0</v>
      </c>
      <c r="AD2" s="12" t="s">
        <v>1</v>
      </c>
      <c r="AE2" s="12" t="s">
        <v>2</v>
      </c>
      <c r="AF2" s="12" t="s">
        <v>3</v>
      </c>
      <c r="AG2" s="12" t="s">
        <v>1</v>
      </c>
      <c r="AH2" s="13" t="s">
        <v>4</v>
      </c>
      <c r="AI2" s="14" t="s">
        <v>5</v>
      </c>
      <c r="AJ2" s="14" t="s">
        <v>6</v>
      </c>
      <c r="AK2" s="15" t="s">
        <v>6</v>
      </c>
    </row>
    <row r="3" spans="1:37" s="4" customFormat="1" ht="42" customHeight="1" x14ac:dyDescent="0.15">
      <c r="A3" s="6"/>
      <c r="B3" s="6" t="s">
        <v>7</v>
      </c>
      <c r="C3" s="6"/>
      <c r="D3" s="7">
        <v>42369</v>
      </c>
      <c r="E3" s="6"/>
      <c r="F3" s="6"/>
      <c r="G3" s="16" t="s">
        <v>8</v>
      </c>
      <c r="H3" s="16" t="s">
        <v>8</v>
      </c>
      <c r="I3" s="16" t="s">
        <v>8</v>
      </c>
      <c r="J3" s="16" t="s">
        <v>8</v>
      </c>
      <c r="K3" s="16" t="s">
        <v>8</v>
      </c>
      <c r="L3" s="17" t="s">
        <v>9</v>
      </c>
      <c r="M3" s="16" t="s">
        <v>10</v>
      </c>
      <c r="N3" s="16" t="s">
        <v>10</v>
      </c>
      <c r="O3" s="16" t="s">
        <v>10</v>
      </c>
      <c r="P3" s="16" t="s">
        <v>10</v>
      </c>
      <c r="Q3" s="17" t="s">
        <v>9</v>
      </c>
      <c r="R3" s="18" t="s">
        <v>11</v>
      </c>
      <c r="S3" s="18" t="s">
        <v>12</v>
      </c>
      <c r="T3" s="18" t="s">
        <v>12</v>
      </c>
      <c r="U3" s="18" t="s">
        <v>12</v>
      </c>
      <c r="V3" s="18" t="s">
        <v>12</v>
      </c>
      <c r="W3" s="17" t="s">
        <v>9</v>
      </c>
      <c r="X3" s="18" t="s">
        <v>13</v>
      </c>
      <c r="Y3" s="18" t="s">
        <v>13</v>
      </c>
      <c r="Z3" s="18" t="s">
        <v>13</v>
      </c>
      <c r="AA3" s="18" t="s">
        <v>13</v>
      </c>
      <c r="AB3" s="17" t="s">
        <v>9</v>
      </c>
      <c r="AC3" s="19" t="s">
        <v>14</v>
      </c>
      <c r="AD3" s="18" t="s">
        <v>14</v>
      </c>
      <c r="AE3" s="18" t="s">
        <v>15</v>
      </c>
      <c r="AF3" s="18" t="s">
        <v>16</v>
      </c>
      <c r="AG3" s="20">
        <v>2500</v>
      </c>
      <c r="AH3" s="21" t="s">
        <v>17</v>
      </c>
      <c r="AI3" s="22" t="s">
        <v>17</v>
      </c>
      <c r="AJ3" s="22" t="s">
        <v>18</v>
      </c>
      <c r="AK3" s="23" t="s">
        <v>19</v>
      </c>
    </row>
    <row r="4" spans="1:37" s="32" customFormat="1" ht="42" customHeight="1" x14ac:dyDescent="0.15">
      <c r="A4" s="24">
        <v>0</v>
      </c>
      <c r="B4" s="25" t="s">
        <v>20</v>
      </c>
      <c r="C4" s="26" t="s">
        <v>21</v>
      </c>
      <c r="D4" s="26" t="s">
        <v>22</v>
      </c>
      <c r="E4" s="26" t="s">
        <v>23</v>
      </c>
      <c r="F4" s="27" t="s">
        <v>24</v>
      </c>
      <c r="G4" s="28" t="s">
        <v>25</v>
      </c>
      <c r="H4" s="28" t="s">
        <v>26</v>
      </c>
      <c r="I4" s="28" t="s">
        <v>27</v>
      </c>
      <c r="J4" s="28" t="s">
        <v>28</v>
      </c>
      <c r="K4" s="29" t="s">
        <v>29</v>
      </c>
      <c r="L4" s="30" t="s">
        <v>30</v>
      </c>
      <c r="M4" s="28" t="s">
        <v>26</v>
      </c>
      <c r="N4" s="28" t="s">
        <v>27</v>
      </c>
      <c r="O4" s="28" t="s">
        <v>28</v>
      </c>
      <c r="P4" s="29" t="s">
        <v>29</v>
      </c>
      <c r="Q4" s="30" t="s">
        <v>31</v>
      </c>
      <c r="R4" s="28" t="s">
        <v>25</v>
      </c>
      <c r="S4" s="28" t="s">
        <v>26</v>
      </c>
      <c r="T4" s="28" t="s">
        <v>27</v>
      </c>
      <c r="U4" s="28" t="s">
        <v>28</v>
      </c>
      <c r="V4" s="29" t="s">
        <v>29</v>
      </c>
      <c r="W4" s="30" t="s">
        <v>32</v>
      </c>
      <c r="X4" s="28" t="s">
        <v>26</v>
      </c>
      <c r="Y4" s="28" t="s">
        <v>27</v>
      </c>
      <c r="Z4" s="28" t="s">
        <v>28</v>
      </c>
      <c r="AA4" s="29" t="s">
        <v>29</v>
      </c>
      <c r="AB4" s="30" t="s">
        <v>33</v>
      </c>
      <c r="AC4" s="19" t="s">
        <v>34</v>
      </c>
      <c r="AD4" s="18" t="s">
        <v>34</v>
      </c>
      <c r="AE4" s="21">
        <v>0</v>
      </c>
      <c r="AF4" s="21">
        <v>1800</v>
      </c>
      <c r="AG4" s="21">
        <f>+AG3/4</f>
        <v>625</v>
      </c>
      <c r="AH4" s="31">
        <v>1500</v>
      </c>
      <c r="AI4" s="22">
        <v>2000</v>
      </c>
      <c r="AJ4" s="22"/>
      <c r="AK4" s="23"/>
    </row>
    <row r="5" spans="1:37" s="6" customFormat="1" ht="42" customHeight="1" x14ac:dyDescent="0.15">
      <c r="A5" s="24">
        <v>1</v>
      </c>
      <c r="B5" s="33" t="s">
        <v>35</v>
      </c>
      <c r="C5" s="34" t="s">
        <v>36</v>
      </c>
      <c r="D5" s="35">
        <v>17945</v>
      </c>
      <c r="E5" s="36">
        <f>DATEDIF(D5,$D$3,"y")</f>
        <v>66</v>
      </c>
      <c r="F5" s="37">
        <v>4902160004</v>
      </c>
      <c r="G5" s="38"/>
      <c r="H5" s="39"/>
      <c r="I5" s="40"/>
      <c r="J5" s="38" t="s">
        <v>37</v>
      </c>
      <c r="K5" s="39"/>
      <c r="L5" s="41"/>
      <c r="M5" s="39"/>
      <c r="N5" s="38"/>
      <c r="O5" s="39"/>
      <c r="P5" s="42"/>
      <c r="Q5" s="41"/>
      <c r="R5" s="39"/>
      <c r="S5" s="38"/>
      <c r="T5" s="38"/>
      <c r="U5" s="39"/>
      <c r="V5" s="39"/>
      <c r="W5" s="43"/>
      <c r="X5" s="40"/>
      <c r="Y5" s="39"/>
      <c r="Z5" s="42"/>
      <c r="AA5" s="40"/>
      <c r="AB5" s="41"/>
      <c r="AC5" s="44">
        <f>COUNTA(G5:K5)+COUNTA(M5:P5)+COUNTA(R5:V5)+COUNTA(X5:AA5)</f>
        <v>1</v>
      </c>
      <c r="AD5" s="44">
        <f>COUNTA(L5)+COUNTA(AB5)+COUNTA(Q5)+COUNTA(W5)</f>
        <v>0</v>
      </c>
      <c r="AE5" s="45">
        <f>+AC5*$AE$4</f>
        <v>0</v>
      </c>
      <c r="AF5" s="45">
        <f>+AC5*$AF$4</f>
        <v>1800</v>
      </c>
      <c r="AG5" s="45">
        <f>+AD5*$AG$4</f>
        <v>0</v>
      </c>
      <c r="AH5" s="45"/>
      <c r="AI5" s="46"/>
      <c r="AJ5" s="46">
        <f t="shared" ref="AJ5:AJ20" si="0">SUM(AE5:AI5)</f>
        <v>1800</v>
      </c>
      <c r="AK5" s="47"/>
    </row>
    <row r="6" spans="1:37" s="64" customFormat="1" ht="42" customHeight="1" x14ac:dyDescent="0.15">
      <c r="A6" s="48">
        <v>2</v>
      </c>
      <c r="B6" s="49" t="s">
        <v>38</v>
      </c>
      <c r="C6" s="50" t="s">
        <v>39</v>
      </c>
      <c r="D6" s="51">
        <v>18746</v>
      </c>
      <c r="E6" s="52">
        <f>DATEDIF(D6,$D$3,"y")</f>
        <v>64</v>
      </c>
      <c r="F6" s="53">
        <v>5104280001</v>
      </c>
      <c r="G6" s="54"/>
      <c r="H6" s="43"/>
      <c r="I6" s="43"/>
      <c r="J6" s="43"/>
      <c r="K6" s="43"/>
      <c r="L6" s="43"/>
      <c r="M6" s="55"/>
      <c r="N6" s="54"/>
      <c r="O6" s="43"/>
      <c r="P6" s="56"/>
      <c r="Q6" s="43"/>
      <c r="R6" s="43"/>
      <c r="S6" s="54"/>
      <c r="T6" s="54"/>
      <c r="U6" s="57"/>
      <c r="V6" s="43"/>
      <c r="W6" s="43"/>
      <c r="X6" s="41"/>
      <c r="Y6" s="58" t="s">
        <v>40</v>
      </c>
      <c r="Z6" s="43"/>
      <c r="AA6" s="59"/>
      <c r="AB6" s="43"/>
      <c r="AC6" s="60">
        <f t="shared" ref="AC6:AC20" si="1">COUNTA(G6:K6)+COUNTA(M6:P6)+COUNTA(R6:V6)+COUNTA(X6:AA6)</f>
        <v>1</v>
      </c>
      <c r="AD6" s="60">
        <f t="shared" ref="AD6:AD20" si="2">COUNTA(L6)+COUNTA(AB6)+COUNTA(Q6)+COUNTA(W6)</f>
        <v>0</v>
      </c>
      <c r="AE6" s="61">
        <f>+AC6*$AE$4</f>
        <v>0</v>
      </c>
      <c r="AF6" s="61">
        <f>+AC6*$AF$4</f>
        <v>1800</v>
      </c>
      <c r="AG6" s="61">
        <f>+AD6*$AG$4</f>
        <v>0</v>
      </c>
      <c r="AH6" s="61"/>
      <c r="AI6" s="62"/>
      <c r="AJ6" s="62">
        <f t="shared" si="0"/>
        <v>1800</v>
      </c>
      <c r="AK6" s="63"/>
    </row>
    <row r="7" spans="1:37" s="82" customFormat="1" ht="42" customHeight="1" x14ac:dyDescent="0.15">
      <c r="A7" s="65">
        <v>3</v>
      </c>
      <c r="B7" s="66" t="s">
        <v>41</v>
      </c>
      <c r="C7" s="67" t="s">
        <v>42</v>
      </c>
      <c r="D7" s="68">
        <v>18834</v>
      </c>
      <c r="E7" s="69">
        <f>DATEDIF(D7,$D$3,"y")</f>
        <v>64</v>
      </c>
      <c r="F7" s="70">
        <v>5107251002</v>
      </c>
      <c r="G7" s="71"/>
      <c r="H7" s="72"/>
      <c r="I7" s="72" t="s">
        <v>43</v>
      </c>
      <c r="J7" s="73"/>
      <c r="K7" s="72"/>
      <c r="L7" s="74"/>
      <c r="M7" s="72"/>
      <c r="N7" s="71"/>
      <c r="O7" s="75"/>
      <c r="P7" s="72"/>
      <c r="Q7" s="76"/>
      <c r="R7" s="72"/>
      <c r="S7" s="77"/>
      <c r="T7" s="71"/>
      <c r="U7" s="72"/>
      <c r="V7" s="72"/>
      <c r="W7" s="78"/>
      <c r="X7" s="72"/>
      <c r="Y7" s="72" t="s">
        <v>44</v>
      </c>
      <c r="Z7" s="72"/>
      <c r="AA7" s="72"/>
      <c r="AB7" s="78" t="s">
        <v>45</v>
      </c>
      <c r="AC7" s="44">
        <f t="shared" si="1"/>
        <v>2</v>
      </c>
      <c r="AD7" s="44">
        <f t="shared" si="2"/>
        <v>1</v>
      </c>
      <c r="AE7" s="79">
        <f>+AC7*$AE$4</f>
        <v>0</v>
      </c>
      <c r="AF7" s="79">
        <f>+AC7*$AF$4</f>
        <v>3600</v>
      </c>
      <c r="AG7" s="79">
        <f>+AD7*$AG$4</f>
        <v>625</v>
      </c>
      <c r="AH7" s="79"/>
      <c r="AI7" s="80"/>
      <c r="AJ7" s="80">
        <f t="shared" si="0"/>
        <v>4225</v>
      </c>
      <c r="AK7" s="81"/>
    </row>
    <row r="8" spans="1:37" s="82" customFormat="1" ht="42" customHeight="1" x14ac:dyDescent="0.15">
      <c r="A8" s="65">
        <v>4</v>
      </c>
      <c r="B8" s="66" t="s">
        <v>46</v>
      </c>
      <c r="C8" s="67" t="s">
        <v>47</v>
      </c>
      <c r="D8" s="68">
        <v>19437</v>
      </c>
      <c r="E8" s="69">
        <f>DATEDIF(D8,$D$3,"y")</f>
        <v>62</v>
      </c>
      <c r="F8" s="70">
        <v>5303191003</v>
      </c>
      <c r="G8" s="71"/>
      <c r="H8" s="73"/>
      <c r="I8" s="72" t="s">
        <v>48</v>
      </c>
      <c r="J8" s="73"/>
      <c r="K8" s="83"/>
      <c r="L8" s="84" t="s">
        <v>49</v>
      </c>
      <c r="M8" s="72"/>
      <c r="N8" s="71" t="s">
        <v>50</v>
      </c>
      <c r="O8" s="85"/>
      <c r="P8" s="72"/>
      <c r="Q8" s="84"/>
      <c r="R8" s="72"/>
      <c r="S8" s="71"/>
      <c r="T8" s="71"/>
      <c r="U8" s="72"/>
      <c r="V8" s="83"/>
      <c r="W8" s="84"/>
      <c r="X8" s="72"/>
      <c r="Y8" s="72"/>
      <c r="Z8" s="72"/>
      <c r="AA8" s="72"/>
      <c r="AB8" s="78"/>
      <c r="AC8" s="44">
        <f t="shared" si="1"/>
        <v>2</v>
      </c>
      <c r="AD8" s="44">
        <f t="shared" si="2"/>
        <v>1</v>
      </c>
      <c r="AE8" s="79">
        <f>+AC8*$AE$4</f>
        <v>0</v>
      </c>
      <c r="AF8" s="79">
        <f>+AC8*$AF$4</f>
        <v>3600</v>
      </c>
      <c r="AG8" s="79">
        <f>+AD8*$AG$4</f>
        <v>625</v>
      </c>
      <c r="AH8" s="79"/>
      <c r="AI8" s="80"/>
      <c r="AJ8" s="80">
        <f t="shared" si="0"/>
        <v>4225</v>
      </c>
      <c r="AK8" s="81"/>
    </row>
    <row r="9" spans="1:37" s="98" customFormat="1" ht="42" customHeight="1" x14ac:dyDescent="0.15">
      <c r="A9" s="86">
        <v>5</v>
      </c>
      <c r="B9" s="87" t="s">
        <v>51</v>
      </c>
      <c r="C9" s="88" t="s">
        <v>52</v>
      </c>
      <c r="D9" s="89">
        <v>19968</v>
      </c>
      <c r="E9" s="90">
        <f>DATEDIF(D9,$D$3,"y")</f>
        <v>61</v>
      </c>
      <c r="F9" s="91">
        <v>5409011001</v>
      </c>
      <c r="G9" s="92"/>
      <c r="H9" s="84"/>
      <c r="I9" s="78" t="s">
        <v>53</v>
      </c>
      <c r="J9" s="76"/>
      <c r="K9" s="84"/>
      <c r="L9" s="84" t="s">
        <v>54</v>
      </c>
      <c r="M9" s="84"/>
      <c r="N9" s="92"/>
      <c r="O9" s="93"/>
      <c r="P9" s="84"/>
      <c r="Q9" s="84"/>
      <c r="R9" s="84"/>
      <c r="S9" s="94"/>
      <c r="T9" s="92"/>
      <c r="U9" s="84"/>
      <c r="V9" s="84" t="s">
        <v>55</v>
      </c>
      <c r="W9" s="84"/>
      <c r="X9" s="84"/>
      <c r="Y9" s="78"/>
      <c r="Z9" s="84"/>
      <c r="AA9" s="84"/>
      <c r="AB9" s="78"/>
      <c r="AC9" s="60">
        <f t="shared" si="1"/>
        <v>2</v>
      </c>
      <c r="AD9" s="60">
        <f t="shared" si="2"/>
        <v>1</v>
      </c>
      <c r="AE9" s="95">
        <f>+AC9*$AE$4</f>
        <v>0</v>
      </c>
      <c r="AF9" s="95">
        <f>+AC9*$AF$4</f>
        <v>3600</v>
      </c>
      <c r="AG9" s="95">
        <f>+AD9*$AG$4</f>
        <v>625</v>
      </c>
      <c r="AH9" s="95"/>
      <c r="AI9" s="96"/>
      <c r="AJ9" s="96">
        <f t="shared" si="0"/>
        <v>4225</v>
      </c>
      <c r="AK9" s="97"/>
    </row>
    <row r="10" spans="1:37" s="82" customFormat="1" ht="42" customHeight="1" x14ac:dyDescent="0.15">
      <c r="A10" s="65">
        <v>6</v>
      </c>
      <c r="B10" s="66" t="s">
        <v>56</v>
      </c>
      <c r="C10" s="67" t="s">
        <v>57</v>
      </c>
      <c r="D10" s="68">
        <v>20150</v>
      </c>
      <c r="E10" s="69">
        <f>DATEDIF(D10,$D$3,"y")</f>
        <v>60</v>
      </c>
      <c r="F10" s="70">
        <v>5503021001</v>
      </c>
      <c r="G10" s="71"/>
      <c r="H10" s="72"/>
      <c r="I10" s="72"/>
      <c r="J10" s="73"/>
      <c r="K10" s="83"/>
      <c r="L10" s="84"/>
      <c r="M10" s="72" t="s">
        <v>58</v>
      </c>
      <c r="N10" s="71"/>
      <c r="O10" s="99"/>
      <c r="P10" s="72"/>
      <c r="Q10" s="78"/>
      <c r="R10" s="72"/>
      <c r="S10" s="100"/>
      <c r="T10" s="71"/>
      <c r="U10" s="72"/>
      <c r="V10" s="72"/>
      <c r="W10" s="76"/>
      <c r="X10" s="72"/>
      <c r="Y10" s="72"/>
      <c r="Z10" s="83"/>
      <c r="AA10" s="101" t="s">
        <v>59</v>
      </c>
      <c r="AB10" s="78" t="s">
        <v>60</v>
      </c>
      <c r="AC10" s="44">
        <f t="shared" si="1"/>
        <v>2</v>
      </c>
      <c r="AD10" s="44">
        <f t="shared" si="2"/>
        <v>1</v>
      </c>
      <c r="AE10" s="79">
        <f>+AC10*$AE$4</f>
        <v>0</v>
      </c>
      <c r="AF10" s="79">
        <f>+AC10*$AF$4</f>
        <v>3600</v>
      </c>
      <c r="AG10" s="79">
        <f>+AD10*$AG$4</f>
        <v>625</v>
      </c>
      <c r="AH10" s="79"/>
      <c r="AI10" s="80"/>
      <c r="AJ10" s="80">
        <f t="shared" si="0"/>
        <v>4225</v>
      </c>
      <c r="AK10" s="81"/>
    </row>
    <row r="11" spans="1:37" s="6" customFormat="1" ht="42" customHeight="1" x14ac:dyDescent="0.15">
      <c r="A11" s="24">
        <v>7</v>
      </c>
      <c r="B11" s="102" t="s">
        <v>61</v>
      </c>
      <c r="C11" s="103" t="s">
        <v>62</v>
      </c>
      <c r="D11" s="104">
        <v>21213</v>
      </c>
      <c r="E11" s="36">
        <f>DATEDIF(D11,$D$3,"y")</f>
        <v>57</v>
      </c>
      <c r="F11" s="105">
        <v>5801280001</v>
      </c>
      <c r="G11" s="38"/>
      <c r="H11" s="39"/>
      <c r="I11" s="39"/>
      <c r="J11" s="39"/>
      <c r="K11" s="40"/>
      <c r="L11" s="43"/>
      <c r="M11" s="39"/>
      <c r="N11" s="38" t="s">
        <v>63</v>
      </c>
      <c r="O11" s="106"/>
      <c r="P11" s="39"/>
      <c r="Q11" s="43" t="s">
        <v>45</v>
      </c>
      <c r="R11" s="40"/>
      <c r="S11" s="38"/>
      <c r="T11" s="38" t="s">
        <v>64</v>
      </c>
      <c r="U11" s="40"/>
      <c r="V11" s="39"/>
      <c r="W11" s="43"/>
      <c r="X11" s="42"/>
      <c r="Y11" s="39"/>
      <c r="Z11" s="42"/>
      <c r="AA11" s="39"/>
      <c r="AB11" s="41"/>
      <c r="AC11" s="44">
        <f t="shared" si="1"/>
        <v>2</v>
      </c>
      <c r="AD11" s="44">
        <f t="shared" si="2"/>
        <v>1</v>
      </c>
      <c r="AE11" s="45">
        <f>+AC11*$AE$4</f>
        <v>0</v>
      </c>
      <c r="AF11" s="45">
        <f>+AC11*$AF$4</f>
        <v>3600</v>
      </c>
      <c r="AG11" s="45">
        <f>+AD11*$AG$4</f>
        <v>625</v>
      </c>
      <c r="AH11" s="45"/>
      <c r="AI11" s="46"/>
      <c r="AJ11" s="46">
        <f t="shared" si="0"/>
        <v>4225</v>
      </c>
      <c r="AK11" s="47"/>
    </row>
    <row r="12" spans="1:37" s="82" customFormat="1" ht="42" customHeight="1" x14ac:dyDescent="0.15">
      <c r="A12" s="65">
        <v>8</v>
      </c>
      <c r="B12" s="66" t="s">
        <v>65</v>
      </c>
      <c r="C12" s="67" t="s">
        <v>66</v>
      </c>
      <c r="D12" s="68">
        <v>21298</v>
      </c>
      <c r="E12" s="69">
        <f>DATEDIF(D12,$D$3,"y")</f>
        <v>57</v>
      </c>
      <c r="F12" s="70">
        <v>5804231001</v>
      </c>
      <c r="G12" s="71"/>
      <c r="H12" s="73"/>
      <c r="I12" s="72"/>
      <c r="J12" s="72"/>
      <c r="K12" s="72"/>
      <c r="L12" s="84"/>
      <c r="M12" s="73"/>
      <c r="N12" s="71"/>
      <c r="O12" s="75"/>
      <c r="P12" s="72" t="s">
        <v>67</v>
      </c>
      <c r="Q12" s="84"/>
      <c r="R12" s="72"/>
      <c r="S12" s="71"/>
      <c r="T12" s="71"/>
      <c r="U12" s="72"/>
      <c r="V12" s="72"/>
      <c r="W12" s="84"/>
      <c r="X12" s="83"/>
      <c r="Y12" s="72"/>
      <c r="Z12" s="73"/>
      <c r="AA12" s="72" t="s">
        <v>68</v>
      </c>
      <c r="AB12" s="78" t="s">
        <v>69</v>
      </c>
      <c r="AC12" s="44">
        <f t="shared" si="1"/>
        <v>2</v>
      </c>
      <c r="AD12" s="44">
        <f t="shared" si="2"/>
        <v>1</v>
      </c>
      <c r="AE12" s="79">
        <f>+AC12*$AE$4</f>
        <v>0</v>
      </c>
      <c r="AF12" s="79">
        <f>+AC12*$AF$4</f>
        <v>3600</v>
      </c>
      <c r="AG12" s="79">
        <f>+AD12*$AG$4</f>
        <v>625</v>
      </c>
      <c r="AH12" s="107"/>
      <c r="AI12" s="108"/>
      <c r="AJ12" s="80">
        <f t="shared" si="0"/>
        <v>4225</v>
      </c>
      <c r="AK12" s="81"/>
    </row>
    <row r="13" spans="1:37" s="82" customFormat="1" ht="42" customHeight="1" x14ac:dyDescent="0.15">
      <c r="A13" s="65">
        <v>9</v>
      </c>
      <c r="B13" s="66" t="s">
        <v>70</v>
      </c>
      <c r="C13" s="67" t="s">
        <v>71</v>
      </c>
      <c r="D13" s="68">
        <v>25067</v>
      </c>
      <c r="E13" s="69">
        <f>DATEDIF(D13,$D$3,"y")</f>
        <v>47</v>
      </c>
      <c r="F13" s="70">
        <v>6808171002</v>
      </c>
      <c r="G13" s="71"/>
      <c r="H13" s="72"/>
      <c r="I13" s="73"/>
      <c r="J13" s="72" t="s">
        <v>72</v>
      </c>
      <c r="K13" s="72"/>
      <c r="L13" s="84" t="s">
        <v>73</v>
      </c>
      <c r="M13" s="72"/>
      <c r="N13" s="109"/>
      <c r="O13" s="75"/>
      <c r="P13" s="72"/>
      <c r="Q13" s="84"/>
      <c r="R13" s="72"/>
      <c r="S13" s="71"/>
      <c r="T13" s="71"/>
      <c r="U13" s="72" t="s">
        <v>74</v>
      </c>
      <c r="V13" s="72"/>
      <c r="W13" s="84"/>
      <c r="X13" s="83"/>
      <c r="Y13" s="72"/>
      <c r="Z13" s="72"/>
      <c r="AA13" s="73"/>
      <c r="AB13" s="78" t="s">
        <v>75</v>
      </c>
      <c r="AC13" s="44">
        <f t="shared" si="1"/>
        <v>2</v>
      </c>
      <c r="AD13" s="44">
        <f t="shared" si="2"/>
        <v>2</v>
      </c>
      <c r="AE13" s="79">
        <f>+AC13*$AE$4</f>
        <v>0</v>
      </c>
      <c r="AF13" s="79">
        <f>+AC13*$AF$4</f>
        <v>3600</v>
      </c>
      <c r="AG13" s="79">
        <f>+AD13*$AG$4</f>
        <v>1250</v>
      </c>
      <c r="AH13" s="79"/>
      <c r="AI13" s="80"/>
      <c r="AJ13" s="80">
        <f t="shared" si="0"/>
        <v>4850</v>
      </c>
      <c r="AK13" s="81"/>
    </row>
    <row r="14" spans="1:37" s="64" customFormat="1" ht="42" customHeight="1" x14ac:dyDescent="0.15">
      <c r="A14" s="48">
        <v>10</v>
      </c>
      <c r="B14" s="49" t="s">
        <v>76</v>
      </c>
      <c r="C14" s="50" t="s">
        <v>77</v>
      </c>
      <c r="D14" s="51">
        <v>26255</v>
      </c>
      <c r="E14" s="52">
        <f>DATEDIF(D14,$D$3,"y")</f>
        <v>44</v>
      </c>
      <c r="F14" s="53">
        <v>7111180002</v>
      </c>
      <c r="G14" s="110"/>
      <c r="H14" s="43"/>
      <c r="I14" s="43"/>
      <c r="J14" s="43"/>
      <c r="K14" s="43" t="s">
        <v>43</v>
      </c>
      <c r="L14" s="59"/>
      <c r="M14" s="59"/>
      <c r="N14" s="54"/>
      <c r="O14" s="111"/>
      <c r="P14" s="43"/>
      <c r="Q14" s="43"/>
      <c r="R14" s="43"/>
      <c r="S14" s="110"/>
      <c r="T14" s="110" t="s">
        <v>78</v>
      </c>
      <c r="U14" s="43"/>
      <c r="V14" s="43"/>
      <c r="W14" s="43"/>
      <c r="X14" s="41"/>
      <c r="Y14" s="43"/>
      <c r="Z14" s="43"/>
      <c r="AA14" s="41"/>
      <c r="AB14" s="41"/>
      <c r="AC14" s="60">
        <f t="shared" si="1"/>
        <v>2</v>
      </c>
      <c r="AD14" s="60">
        <f t="shared" si="2"/>
        <v>0</v>
      </c>
      <c r="AE14" s="61">
        <f>+AC14*$AE$4</f>
        <v>0</v>
      </c>
      <c r="AF14" s="61">
        <f>+AC14*$AF$4</f>
        <v>3600</v>
      </c>
      <c r="AG14" s="61">
        <f>+AD14*$AG$4</f>
        <v>0</v>
      </c>
      <c r="AH14" s="112"/>
      <c r="AI14" s="113"/>
      <c r="AJ14" s="62">
        <f t="shared" si="0"/>
        <v>3600</v>
      </c>
      <c r="AK14" s="63"/>
    </row>
    <row r="15" spans="1:37" s="6" customFormat="1" ht="42" customHeight="1" x14ac:dyDescent="0.15">
      <c r="A15" s="24">
        <v>11</v>
      </c>
      <c r="B15" s="33" t="s">
        <v>79</v>
      </c>
      <c r="C15" s="34" t="s">
        <v>80</v>
      </c>
      <c r="D15" s="35">
        <v>26649</v>
      </c>
      <c r="E15" s="36">
        <f>DATEDIF(D15,$D$3,"y")</f>
        <v>43</v>
      </c>
      <c r="F15" s="37">
        <v>7212160001</v>
      </c>
      <c r="G15" s="114"/>
      <c r="H15" s="39"/>
      <c r="I15" s="39"/>
      <c r="J15" s="39"/>
      <c r="K15" s="39"/>
      <c r="L15" s="59"/>
      <c r="M15" s="115" t="s">
        <v>81</v>
      </c>
      <c r="N15" s="38"/>
      <c r="O15" s="116"/>
      <c r="P15" s="39"/>
      <c r="Q15" s="43"/>
      <c r="R15" s="39"/>
      <c r="S15" s="114"/>
      <c r="T15" s="114"/>
      <c r="U15" s="39"/>
      <c r="V15" s="39"/>
      <c r="W15" s="43"/>
      <c r="X15" s="42"/>
      <c r="Y15" s="39"/>
      <c r="Z15" s="39"/>
      <c r="AA15" s="42"/>
      <c r="AB15" s="41"/>
      <c r="AC15" s="44">
        <f t="shared" si="1"/>
        <v>1</v>
      </c>
      <c r="AD15" s="44">
        <f t="shared" si="2"/>
        <v>0</v>
      </c>
      <c r="AE15" s="45">
        <f t="shared" ref="AE15:AE17" si="3">+AC15*$AE$4</f>
        <v>0</v>
      </c>
      <c r="AF15" s="45">
        <f t="shared" ref="AF15:AF17" si="4">+AC15*$AF$4</f>
        <v>1800</v>
      </c>
      <c r="AG15" s="45">
        <f t="shared" ref="AG15:AG17" si="5">+AD15*$AG$4</f>
        <v>0</v>
      </c>
      <c r="AH15" s="117">
        <v>1500</v>
      </c>
      <c r="AI15" s="118"/>
      <c r="AJ15" s="46">
        <f t="shared" si="0"/>
        <v>3300</v>
      </c>
      <c r="AK15" s="47"/>
    </row>
    <row r="16" spans="1:37" s="98" customFormat="1" ht="42" customHeight="1" x14ac:dyDescent="0.15">
      <c r="A16" s="86">
        <v>12</v>
      </c>
      <c r="B16" s="87" t="s">
        <v>82</v>
      </c>
      <c r="C16" s="88" t="s">
        <v>83</v>
      </c>
      <c r="D16" s="89">
        <v>27503</v>
      </c>
      <c r="E16" s="90">
        <f>DATEDIF(D16,$D$3,"y")</f>
        <v>40</v>
      </c>
      <c r="F16" s="91">
        <v>7504191001</v>
      </c>
      <c r="G16" s="119"/>
      <c r="H16" s="84"/>
      <c r="I16" s="84"/>
      <c r="J16" s="84"/>
      <c r="K16" s="84"/>
      <c r="L16" s="76"/>
      <c r="M16" s="76"/>
      <c r="N16" s="92"/>
      <c r="O16" s="120"/>
      <c r="P16" s="84"/>
      <c r="Q16" s="84" t="s">
        <v>60</v>
      </c>
      <c r="R16" s="84"/>
      <c r="S16" s="119" t="s">
        <v>74</v>
      </c>
      <c r="T16" s="119"/>
      <c r="U16" s="84"/>
      <c r="V16" s="84"/>
      <c r="W16" s="84"/>
      <c r="X16" s="78"/>
      <c r="Y16" s="84"/>
      <c r="Z16" s="84"/>
      <c r="AA16" s="78"/>
      <c r="AB16" s="78"/>
      <c r="AC16" s="60">
        <f t="shared" si="1"/>
        <v>1</v>
      </c>
      <c r="AD16" s="60">
        <f t="shared" si="2"/>
        <v>1</v>
      </c>
      <c r="AE16" s="95">
        <f t="shared" si="3"/>
        <v>0</v>
      </c>
      <c r="AF16" s="95">
        <f t="shared" si="4"/>
        <v>1800</v>
      </c>
      <c r="AG16" s="95">
        <f t="shared" si="5"/>
        <v>625</v>
      </c>
      <c r="AH16" s="121"/>
      <c r="AI16" s="122"/>
      <c r="AJ16" s="96">
        <f t="shared" si="0"/>
        <v>2425</v>
      </c>
      <c r="AK16" s="97"/>
    </row>
    <row r="17" spans="1:37" s="98" customFormat="1" ht="42" customHeight="1" x14ac:dyDescent="0.15">
      <c r="A17" s="86">
        <v>13</v>
      </c>
      <c r="B17" s="87" t="s">
        <v>84</v>
      </c>
      <c r="C17" s="88" t="s">
        <v>85</v>
      </c>
      <c r="D17" s="89">
        <v>27635</v>
      </c>
      <c r="E17" s="90">
        <f>DATEDIF(D17,$D$3,"y")</f>
        <v>40</v>
      </c>
      <c r="F17" s="91">
        <v>7508291002</v>
      </c>
      <c r="G17" s="119"/>
      <c r="H17" s="84"/>
      <c r="I17" s="84"/>
      <c r="J17" s="84"/>
      <c r="K17" s="84"/>
      <c r="L17" s="76" t="s">
        <v>86</v>
      </c>
      <c r="M17" s="76"/>
      <c r="N17" s="92"/>
      <c r="O17" s="123" t="s">
        <v>81</v>
      </c>
      <c r="P17" s="84"/>
      <c r="Q17" s="84"/>
      <c r="R17" s="84"/>
      <c r="S17" s="119"/>
      <c r="T17" s="119"/>
      <c r="U17" s="84" t="s">
        <v>87</v>
      </c>
      <c r="V17" s="84"/>
      <c r="W17" s="84"/>
      <c r="X17" s="78"/>
      <c r="Y17" s="84"/>
      <c r="Z17" s="84"/>
      <c r="AA17" s="78"/>
      <c r="AB17" s="78"/>
      <c r="AC17" s="60">
        <f t="shared" si="1"/>
        <v>2</v>
      </c>
      <c r="AD17" s="60">
        <f t="shared" si="2"/>
        <v>1</v>
      </c>
      <c r="AE17" s="95">
        <f t="shared" si="3"/>
        <v>0</v>
      </c>
      <c r="AF17" s="95">
        <f t="shared" si="4"/>
        <v>3600</v>
      </c>
      <c r="AG17" s="95">
        <f t="shared" si="5"/>
        <v>625</v>
      </c>
      <c r="AH17" s="121"/>
      <c r="AI17" s="122"/>
      <c r="AJ17" s="96">
        <f t="shared" si="0"/>
        <v>4225</v>
      </c>
      <c r="AK17" s="97"/>
    </row>
    <row r="18" spans="1:37" s="127" customFormat="1" ht="42" customHeight="1" x14ac:dyDescent="0.15">
      <c r="A18" s="48">
        <v>14</v>
      </c>
      <c r="B18" s="124" t="s">
        <v>88</v>
      </c>
      <c r="C18" s="50" t="s">
        <v>89</v>
      </c>
      <c r="D18" s="51">
        <v>27712</v>
      </c>
      <c r="E18" s="52">
        <f>DATEDIF(D18,$D$3,"y")</f>
        <v>40</v>
      </c>
      <c r="F18" s="53">
        <v>7511140001</v>
      </c>
      <c r="G18" s="110"/>
      <c r="H18" s="43"/>
      <c r="I18" s="43"/>
      <c r="J18" s="43"/>
      <c r="K18" s="43"/>
      <c r="L18" s="43"/>
      <c r="M18" s="59"/>
      <c r="N18" s="110"/>
      <c r="O18" s="125"/>
      <c r="P18" s="43" t="s">
        <v>90</v>
      </c>
      <c r="Q18" s="43" t="s">
        <v>69</v>
      </c>
      <c r="R18" s="43"/>
      <c r="S18" s="110"/>
      <c r="T18" s="110"/>
      <c r="U18" s="43"/>
      <c r="V18" s="43"/>
      <c r="W18" s="43"/>
      <c r="X18" s="41"/>
      <c r="Y18" s="59"/>
      <c r="Z18" s="43"/>
      <c r="AA18" s="126"/>
      <c r="AB18" s="41"/>
      <c r="AC18" s="60">
        <f t="shared" si="1"/>
        <v>1</v>
      </c>
      <c r="AD18" s="60">
        <f t="shared" si="2"/>
        <v>1</v>
      </c>
      <c r="AE18" s="61">
        <f>+AC18*$AE$4</f>
        <v>0</v>
      </c>
      <c r="AF18" s="61">
        <f>+AC18*$AF$4</f>
        <v>1800</v>
      </c>
      <c r="AG18" s="61">
        <f>+AD18*$AG$4</f>
        <v>625</v>
      </c>
      <c r="AH18" s="61"/>
      <c r="AI18" s="62"/>
      <c r="AJ18" s="62">
        <f t="shared" si="0"/>
        <v>2425</v>
      </c>
      <c r="AK18" s="63"/>
    </row>
    <row r="19" spans="1:37" ht="42" customHeight="1" x14ac:dyDescent="0.15">
      <c r="A19" s="24">
        <v>15</v>
      </c>
      <c r="B19" s="102" t="s">
        <v>91</v>
      </c>
      <c r="C19" s="103" t="s">
        <v>92</v>
      </c>
      <c r="D19" s="104">
        <v>27894</v>
      </c>
      <c r="E19" s="36">
        <f>DATEDIF(D19,$D$3,"y")</f>
        <v>39</v>
      </c>
      <c r="F19" s="105">
        <v>7605140002</v>
      </c>
      <c r="G19" s="114"/>
      <c r="H19" s="39"/>
      <c r="I19" s="39"/>
      <c r="J19" s="39"/>
      <c r="K19" s="42"/>
      <c r="L19" s="43"/>
      <c r="M19" s="128"/>
      <c r="N19" s="114"/>
      <c r="O19" s="106"/>
      <c r="P19" s="39"/>
      <c r="Q19" s="41"/>
      <c r="R19" s="39"/>
      <c r="S19" s="114"/>
      <c r="T19" s="114"/>
      <c r="U19" s="40"/>
      <c r="V19" s="39" t="s">
        <v>93</v>
      </c>
      <c r="W19" s="129"/>
      <c r="X19" s="39"/>
      <c r="Y19" s="39"/>
      <c r="Z19" s="42"/>
      <c r="AA19" s="42"/>
      <c r="AB19" s="41"/>
      <c r="AC19" s="44">
        <f t="shared" si="1"/>
        <v>1</v>
      </c>
      <c r="AD19" s="44">
        <f t="shared" si="2"/>
        <v>0</v>
      </c>
      <c r="AE19" s="45">
        <f>+AC19*$AE$4</f>
        <v>0</v>
      </c>
      <c r="AF19" s="45">
        <f>+AC19*$AF$4</f>
        <v>1800</v>
      </c>
      <c r="AG19" s="45">
        <f>+AD19*$AG$4</f>
        <v>0</v>
      </c>
      <c r="AH19" s="45"/>
      <c r="AI19" s="46"/>
      <c r="AJ19" s="46">
        <f t="shared" si="0"/>
        <v>1800</v>
      </c>
      <c r="AK19" s="47"/>
    </row>
    <row r="20" spans="1:37" s="133" customFormat="1" ht="42" customHeight="1" x14ac:dyDescent="0.15">
      <c r="A20" s="86">
        <v>16</v>
      </c>
      <c r="B20" s="130" t="s">
        <v>94</v>
      </c>
      <c r="C20" s="88" t="s">
        <v>95</v>
      </c>
      <c r="D20" s="89">
        <v>31996</v>
      </c>
      <c r="E20" s="90">
        <f>DATEDIF(D20,$D$3,"y")</f>
        <v>28</v>
      </c>
      <c r="F20" s="131">
        <v>8708071001</v>
      </c>
      <c r="G20" s="119"/>
      <c r="H20" s="84"/>
      <c r="I20" s="84"/>
      <c r="J20" s="84"/>
      <c r="K20" s="76"/>
      <c r="L20" s="84"/>
      <c r="M20" s="84"/>
      <c r="N20" s="119"/>
      <c r="O20" s="74" t="s">
        <v>96</v>
      </c>
      <c r="P20" s="84"/>
      <c r="Q20" s="78" t="s">
        <v>75</v>
      </c>
      <c r="R20" s="84"/>
      <c r="S20" s="119"/>
      <c r="T20" s="119"/>
      <c r="U20" s="76"/>
      <c r="V20" s="84"/>
      <c r="W20" s="84"/>
      <c r="X20" s="84"/>
      <c r="Y20" s="84"/>
      <c r="Z20" s="132"/>
      <c r="AA20" s="78"/>
      <c r="AB20" s="78"/>
      <c r="AC20" s="60">
        <f t="shared" si="1"/>
        <v>1</v>
      </c>
      <c r="AD20" s="60">
        <f t="shared" si="2"/>
        <v>1</v>
      </c>
      <c r="AE20" s="95">
        <f>+AC20*$AE$4</f>
        <v>0</v>
      </c>
      <c r="AF20" s="95">
        <f>+AC20*$AF$4</f>
        <v>1800</v>
      </c>
      <c r="AG20" s="95">
        <f>+AD20*$AG$4</f>
        <v>625</v>
      </c>
      <c r="AH20" s="95"/>
      <c r="AI20" s="96"/>
      <c r="AJ20" s="96">
        <f t="shared" si="0"/>
        <v>2425</v>
      </c>
      <c r="AK20" s="97"/>
    </row>
    <row r="21" spans="1:37" ht="42" customHeight="1" x14ac:dyDescent="0.15">
      <c r="G21" s="134">
        <f>COUNTA(G5:G20)</f>
        <v>0</v>
      </c>
      <c r="H21" s="134">
        <f>COUNTA(H5:H20)</f>
        <v>0</v>
      </c>
      <c r="I21" s="134">
        <f>COUNTA(I5:I20)</f>
        <v>3</v>
      </c>
      <c r="J21" s="134">
        <f>COUNTA(J5:J20)</f>
        <v>2</v>
      </c>
      <c r="K21" s="134">
        <f>COUNTA(K5:K20)</f>
        <v>1</v>
      </c>
      <c r="L21" s="134">
        <f>COUNTA(L5:L20)</f>
        <v>4</v>
      </c>
      <c r="M21" s="134">
        <f>COUNTA(M5:M20)</f>
        <v>2</v>
      </c>
      <c r="N21" s="134">
        <f>COUNTA(N5:N20)</f>
        <v>2</v>
      </c>
      <c r="O21" s="134">
        <f>COUNTA(O5:O20)</f>
        <v>2</v>
      </c>
      <c r="P21" s="134">
        <f>COUNTA(P5:P20)</f>
        <v>2</v>
      </c>
      <c r="Q21" s="134">
        <f>COUNTA(Q5:Q20)</f>
        <v>4</v>
      </c>
      <c r="R21" s="134">
        <f>COUNTA(R5:R20)</f>
        <v>0</v>
      </c>
      <c r="S21" s="134">
        <f>COUNTA(S5:S20)</f>
        <v>1</v>
      </c>
      <c r="T21" s="134">
        <f>COUNTA(T5:T20)</f>
        <v>2</v>
      </c>
      <c r="U21" s="134">
        <f>COUNTA(U5:U20)</f>
        <v>2</v>
      </c>
      <c r="V21" s="134">
        <f>COUNTA(V5:V20)</f>
        <v>2</v>
      </c>
      <c r="W21" s="134">
        <f>COUNTA(W5:W20)</f>
        <v>0</v>
      </c>
      <c r="X21" s="134">
        <f>COUNTA(X5:X20)</f>
        <v>0</v>
      </c>
      <c r="Y21" s="134">
        <f>COUNTA(Y5:Y20)</f>
        <v>2</v>
      </c>
      <c r="Z21" s="134">
        <f>COUNTA(Z5:Z20)</f>
        <v>0</v>
      </c>
      <c r="AA21" s="134">
        <f>COUNTA(AA5:AA20)</f>
        <v>2</v>
      </c>
      <c r="AB21" s="134">
        <f>COUNTA(AB5:AB20)</f>
        <v>4</v>
      </c>
      <c r="AC21" s="5">
        <f>SUM(AC5:AC20)</f>
        <v>25</v>
      </c>
      <c r="AD21" s="5">
        <f>SUM(AD5:AD20)</f>
        <v>12</v>
      </c>
      <c r="AE21" s="5">
        <f>SUM(AE5:AE20)</f>
        <v>0</v>
      </c>
      <c r="AF21" s="5">
        <f>SUM(AF5:AF20)</f>
        <v>45000</v>
      </c>
      <c r="AG21" s="5">
        <f>SUM(AG5:AG20)</f>
        <v>7500</v>
      </c>
      <c r="AH21" s="5">
        <f>SUM(AH5:AH20)</f>
        <v>1500</v>
      </c>
      <c r="AI21" s="5">
        <f>SUM(AI5:AI20)</f>
        <v>0</v>
      </c>
      <c r="AJ21" s="5">
        <f>SUM(AJ5:AJ20)</f>
        <v>54000</v>
      </c>
    </row>
    <row r="22" spans="1:37" ht="42" customHeight="1" x14ac:dyDescent="0.15">
      <c r="G22" s="135"/>
      <c r="H22" s="135"/>
      <c r="I22" s="135"/>
      <c r="J22" s="135"/>
      <c r="K22" s="135"/>
      <c r="L22" s="135">
        <f>62+61+47+40</f>
        <v>210</v>
      </c>
      <c r="M22" s="135"/>
      <c r="N22" s="135"/>
      <c r="O22" s="135"/>
      <c r="P22" s="135"/>
      <c r="Q22" s="135">
        <f>57+40+40+28</f>
        <v>165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>
        <f>64+60+57+47</f>
        <v>228</v>
      </c>
    </row>
    <row r="24" spans="1:37" ht="42" customHeight="1" x14ac:dyDescent="0.15">
      <c r="G24" s="1"/>
    </row>
    <row r="25" spans="1:37" ht="42" customHeight="1" x14ac:dyDescent="0.15">
      <c r="G25" s="1"/>
    </row>
    <row r="26" spans="1:37" ht="42" customHeight="1" x14ac:dyDescent="0.15">
      <c r="G26" s="1"/>
    </row>
    <row r="27" spans="1:37" ht="42" customHeight="1" x14ac:dyDescent="0.15">
      <c r="G27" s="1"/>
    </row>
    <row r="28" spans="1:37" ht="42" customHeight="1" x14ac:dyDescent="0.15">
      <c r="D28" s="136"/>
    </row>
    <row r="29" spans="1:37" ht="42" customHeight="1" x14ac:dyDescent="0.15">
      <c r="D29" s="136"/>
    </row>
    <row r="30" spans="1:37" ht="42" customHeight="1" x14ac:dyDescent="0.15">
      <c r="D30" s="136"/>
    </row>
    <row r="31" spans="1:37" ht="42" customHeight="1" x14ac:dyDescent="0.15">
      <c r="D31" s="136"/>
    </row>
    <row r="32" spans="1:37" ht="42" customHeight="1" x14ac:dyDescent="0.15">
      <c r="D32" s="136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mn</cp:lastModifiedBy>
  <dcterms:created xsi:type="dcterms:W3CDTF">2015-07-27T21:36:38Z</dcterms:created>
  <dcterms:modified xsi:type="dcterms:W3CDTF">2015-07-27T21:38:26Z</dcterms:modified>
</cp:coreProperties>
</file>