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G28" i="1"/>
  <c r="AF23"/>
  <c r="AF22"/>
  <c r="AM21"/>
  <c r="AJ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AH20"/>
  <c r="AK20" s="1"/>
  <c r="AG20"/>
  <c r="AI20" s="1"/>
  <c r="AF20"/>
  <c r="E20"/>
  <c r="AH19"/>
  <c r="AK19" s="1"/>
  <c r="AG19"/>
  <c r="AI19" s="1"/>
  <c r="AF19"/>
  <c r="E19"/>
  <c r="AH18"/>
  <c r="AK18" s="1"/>
  <c r="AG18"/>
  <c r="AI18" s="1"/>
  <c r="AF18"/>
  <c r="E18"/>
  <c r="AG17"/>
  <c r="AI17" s="1"/>
  <c r="AF17"/>
  <c r="AH17" s="1"/>
  <c r="E17"/>
  <c r="AG16"/>
  <c r="AI16" s="1"/>
  <c r="AF16"/>
  <c r="AH16" s="1"/>
  <c r="AK16" s="1"/>
  <c r="E16"/>
  <c r="AI15"/>
  <c r="AH15"/>
  <c r="AK15" s="1"/>
  <c r="AG15"/>
  <c r="AF15"/>
  <c r="E15"/>
  <c r="AH14"/>
  <c r="AG14"/>
  <c r="AI14" s="1"/>
  <c r="AF14"/>
  <c r="E14"/>
  <c r="AG13"/>
  <c r="AI13" s="1"/>
  <c r="AF13"/>
  <c r="AH13" s="1"/>
  <c r="AK13" s="1"/>
  <c r="E13"/>
  <c r="AI12"/>
  <c r="AG12"/>
  <c r="AF12"/>
  <c r="AH12" s="1"/>
  <c r="AK12" s="1"/>
  <c r="E12"/>
  <c r="AI11"/>
  <c r="AH11"/>
  <c r="AK11" s="1"/>
  <c r="AG11"/>
  <c r="AF11"/>
  <c r="E11"/>
  <c r="AH10"/>
  <c r="AG10"/>
  <c r="AI10" s="1"/>
  <c r="AF10"/>
  <c r="E10"/>
  <c r="AG9"/>
  <c r="AI9" s="1"/>
  <c r="AF9"/>
  <c r="AH9" s="1"/>
  <c r="AK9" s="1"/>
  <c r="E9"/>
  <c r="AG8"/>
  <c r="AI8" s="1"/>
  <c r="AF8"/>
  <c r="AH8" s="1"/>
  <c r="AK8" s="1"/>
  <c r="E8"/>
  <c r="AI7"/>
  <c r="AH7"/>
  <c r="AK7" s="1"/>
  <c r="AG7"/>
  <c r="AF7"/>
  <c r="E7"/>
  <c r="AH6"/>
  <c r="AG6"/>
  <c r="AI6" s="1"/>
  <c r="AF6"/>
  <c r="E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G5"/>
  <c r="AI5" s="1"/>
  <c r="AF5"/>
  <c r="AH5" s="1"/>
  <c r="E5"/>
  <c r="A5"/>
  <c r="AH21" l="1"/>
  <c r="AK5"/>
  <c r="AK17"/>
  <c r="AK6"/>
  <c r="AI21"/>
  <c r="AK10"/>
  <c r="AK14"/>
  <c r="AG21"/>
  <c r="AF21"/>
  <c r="AK21" l="1"/>
</calcChain>
</file>

<file path=xl/sharedStrings.xml><?xml version="1.0" encoding="utf-8"?>
<sst xmlns="http://schemas.openxmlformats.org/spreadsheetml/2006/main" count="169" uniqueCount="115">
  <si>
    <t>13WINTER CUP</t>
    <phoneticPr fontId="4"/>
  </si>
  <si>
    <t>個人</t>
  </si>
  <si>
    <t>ﾘﾚｰ</t>
  </si>
  <si>
    <t>ﾌﾟﾛｸﾞﾗﾑ</t>
  </si>
  <si>
    <t>申込</t>
  </si>
  <si>
    <t>入金</t>
  </si>
  <si>
    <t>会場：ｱｸｱﾘｰﾅ（京都）</t>
  </si>
  <si>
    <t>現在</t>
  </si>
  <si>
    <t>種目</t>
  </si>
  <si>
    <t>100m</t>
  </si>
  <si>
    <t>4*25m</t>
    <phoneticPr fontId="4"/>
  </si>
  <si>
    <t>200m</t>
  </si>
  <si>
    <t>25m</t>
  </si>
  <si>
    <t>50m</t>
  </si>
  <si>
    <t>種目数</t>
  </si>
  <si>
    <t>参加料</t>
  </si>
  <si>
    <t>等申込</t>
  </si>
  <si>
    <t>合計</t>
  </si>
  <si>
    <t>確認</t>
  </si>
  <si>
    <t>氏名</t>
  </si>
  <si>
    <t>ﾌﾘｶﾞﾅ</t>
  </si>
  <si>
    <t>生年月日</t>
  </si>
  <si>
    <t>年齢</t>
  </si>
  <si>
    <t>ID</t>
  </si>
  <si>
    <t>①</t>
  </si>
  <si>
    <t>②</t>
  </si>
  <si>
    <t>個ﾒ</t>
  </si>
  <si>
    <t>背</t>
  </si>
  <si>
    <t>蝶</t>
  </si>
  <si>
    <t>自</t>
  </si>
  <si>
    <t>平</t>
  </si>
  <si>
    <t>MR</t>
    <phoneticPr fontId="4"/>
  </si>
  <si>
    <t>FR</t>
    <phoneticPr fontId="4"/>
  </si>
  <si>
    <t>FAM.R</t>
    <phoneticPr fontId="4"/>
  </si>
  <si>
    <t>混MR</t>
    <rPh sb="0" eb="1">
      <t>コン</t>
    </rPh>
    <phoneticPr fontId="4"/>
  </si>
  <si>
    <t>混FR</t>
    <rPh sb="0" eb="1">
      <t>コン</t>
    </rPh>
    <phoneticPr fontId="4"/>
  </si>
  <si>
    <t>日</t>
  </si>
  <si>
    <t>池田　敬徳</t>
  </si>
  <si>
    <t>ｲｹﾀﾞﾀｶﾉﾘ</t>
  </si>
  <si>
    <t>200fr</t>
    <phoneticPr fontId="4"/>
  </si>
  <si>
    <t>3-00-00</t>
    <phoneticPr fontId="4"/>
  </si>
  <si>
    <t>fly</t>
    <phoneticPr fontId="4"/>
  </si>
  <si>
    <t>吉田　実</t>
  </si>
  <si>
    <t>ﾖｼﾀﾞﾐﾉﾙ</t>
  </si>
  <si>
    <t>100br</t>
    <phoneticPr fontId="4"/>
  </si>
  <si>
    <t>25fly</t>
    <phoneticPr fontId="4"/>
  </si>
  <si>
    <t>1-50-00</t>
    <phoneticPr fontId="4"/>
  </si>
  <si>
    <t>19-00</t>
    <phoneticPr fontId="4"/>
  </si>
  <si>
    <t>br</t>
    <phoneticPr fontId="4"/>
  </si>
  <si>
    <t>後藤　令子</t>
  </si>
  <si>
    <t>ｺﾞﾄｳﾚｲｺ</t>
  </si>
  <si>
    <t>25fr</t>
    <phoneticPr fontId="4"/>
  </si>
  <si>
    <t>200fr</t>
    <phoneticPr fontId="4"/>
  </si>
  <si>
    <t>17-95</t>
    <phoneticPr fontId="4"/>
  </si>
  <si>
    <t>3-13-00</t>
    <phoneticPr fontId="4"/>
  </si>
  <si>
    <t>2-fr</t>
    <phoneticPr fontId="4"/>
  </si>
  <si>
    <t>小寺　恭子</t>
  </si>
  <si>
    <t>ｺﾃﾗｷｮｳｺ</t>
  </si>
  <si>
    <t>100fly</t>
    <phoneticPr fontId="4"/>
  </si>
  <si>
    <t>2-00-00</t>
    <phoneticPr fontId="4"/>
  </si>
  <si>
    <t>fly</t>
    <phoneticPr fontId="4"/>
  </si>
  <si>
    <t>鳥越　美由紀</t>
  </si>
  <si>
    <t>ﾄﾘｺﾞｴﾐﾕｷ</t>
  </si>
  <si>
    <t>18-20</t>
    <phoneticPr fontId="4"/>
  </si>
  <si>
    <t>21-60</t>
    <phoneticPr fontId="4"/>
  </si>
  <si>
    <t>ba</t>
    <phoneticPr fontId="4"/>
  </si>
  <si>
    <t>陰野　茂</t>
  </si>
  <si>
    <t>ｲﾝﾉｼｹﾞﾙ</t>
  </si>
  <si>
    <t>100fr</t>
    <phoneticPr fontId="4"/>
  </si>
  <si>
    <t>50fr</t>
    <phoneticPr fontId="4"/>
  </si>
  <si>
    <t>1-09-99</t>
    <phoneticPr fontId="4"/>
  </si>
  <si>
    <t>29-99</t>
    <phoneticPr fontId="4"/>
  </si>
  <si>
    <t>4-fr</t>
    <phoneticPr fontId="4"/>
  </si>
  <si>
    <t>豊川　美恵子</t>
  </si>
  <si>
    <t>ﾄﾖｶﾜﾐｴｺ</t>
  </si>
  <si>
    <t>50fly</t>
    <phoneticPr fontId="4"/>
  </si>
  <si>
    <t>35-50</t>
    <phoneticPr fontId="4"/>
  </si>
  <si>
    <t>望月　はつき</t>
  </si>
  <si>
    <t>ﾓﾁﾂﾞｷﾊﾂｷ</t>
  </si>
  <si>
    <t>200br</t>
    <phoneticPr fontId="4"/>
  </si>
  <si>
    <t>1-35-00</t>
    <phoneticPr fontId="4"/>
  </si>
  <si>
    <t>3-30-00</t>
    <phoneticPr fontId="4"/>
  </si>
  <si>
    <t>1-fr</t>
    <phoneticPr fontId="4"/>
  </si>
  <si>
    <t>草木　望</t>
  </si>
  <si>
    <t>ｸｻｷﾉｿﾞﾐ</t>
    <phoneticPr fontId="4"/>
  </si>
  <si>
    <t>1-18-00</t>
    <phoneticPr fontId="4"/>
  </si>
  <si>
    <t>33-00</t>
    <phoneticPr fontId="4"/>
  </si>
  <si>
    <t>3-fr</t>
    <phoneticPr fontId="4"/>
  </si>
  <si>
    <t>山本　純也</t>
  </si>
  <si>
    <t>ﾔﾏﾓﾄｼﾞｭﾝﾔ</t>
  </si>
  <si>
    <t>200ba</t>
    <phoneticPr fontId="4"/>
  </si>
  <si>
    <t>3-15-00</t>
    <phoneticPr fontId="4"/>
  </si>
  <si>
    <t>松本　亘司</t>
  </si>
  <si>
    <t>ﾏﾂﾓﾄｺｳｼﾞ</t>
  </si>
  <si>
    <t>1-40-00</t>
    <phoneticPr fontId="4"/>
  </si>
  <si>
    <t>山本　郁子</t>
  </si>
  <si>
    <t>ﾔﾏﾓﾄｲｸｺ</t>
  </si>
  <si>
    <t>50ba</t>
    <phoneticPr fontId="4"/>
  </si>
  <si>
    <t>fr</t>
    <phoneticPr fontId="4"/>
  </si>
  <si>
    <t>45-00</t>
    <phoneticPr fontId="4"/>
  </si>
  <si>
    <t>土屋 廣二</t>
  </si>
  <si>
    <t>ﾂﾁﾔｺｳｼﾞ</t>
  </si>
  <si>
    <t>1-20-00</t>
    <phoneticPr fontId="4"/>
  </si>
  <si>
    <t>今北　彩</t>
  </si>
  <si>
    <t>ｲﾏｷﾀｱﾔ</t>
  </si>
  <si>
    <t>100IM</t>
    <phoneticPr fontId="4"/>
  </si>
  <si>
    <t>50br</t>
    <phoneticPr fontId="4"/>
  </si>
  <si>
    <t>1-26-00</t>
    <phoneticPr fontId="4"/>
  </si>
  <si>
    <t>43-75</t>
    <phoneticPr fontId="4"/>
  </si>
  <si>
    <t>梅本　泰史</t>
  </si>
  <si>
    <t>ｳﾒﾓﾄﾔｽﾁｶ</t>
  </si>
  <si>
    <t>1-17-01</t>
    <phoneticPr fontId="4"/>
  </si>
  <si>
    <t>山口　杏理</t>
  </si>
  <si>
    <t>ﾔﾏｸﾞﾁｱﾝﾘ</t>
  </si>
  <si>
    <t>43-00</t>
    <phoneticPr fontId="4"/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</si>
</sst>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176" formatCode="m/d;\-;\-;@"/>
    <numFmt numFmtId="177" formatCode="yy/m/d\(aaa\)"/>
    <numFmt numFmtId="178" formatCode="m/d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24"/>
      <color indexed="10"/>
      <name val="ＭＳ Ｐゴシック"/>
      <family val="3"/>
      <charset val="128"/>
    </font>
    <font>
      <sz val="24"/>
      <color rgb="FFFF0000"/>
      <name val="HG丸ｺﾞｼｯｸM-PRO"/>
      <family val="3"/>
      <charset val="128"/>
    </font>
    <font>
      <b/>
      <sz val="24"/>
      <color rgb="FFFF0000"/>
      <name val="HG丸ｺﾞｼｯｸM-PRO"/>
      <family val="3"/>
      <charset val="128"/>
    </font>
    <font>
      <b/>
      <sz val="2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22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Fill="1" applyAlignment="1"/>
    <xf numFmtId="14" fontId="2" fillId="0" borderId="0" xfId="0" applyNumberFormat="1" applyFont="1" applyFill="1" applyAlignment="1"/>
    <xf numFmtId="20" fontId="2" fillId="0" borderId="1" xfId="0" applyNumberFormat="1" applyFont="1" applyFill="1" applyBorder="1" applyAlignment="1">
      <alignment horizontal="center"/>
    </xf>
    <xf numFmtId="20" fontId="2" fillId="0" borderId="0" xfId="0" applyNumberFormat="1" applyFont="1" applyFill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6" fontId="2" fillId="0" borderId="0" xfId="1" applyFont="1" applyFill="1" applyAlignment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6" fontId="2" fillId="0" borderId="3" xfId="1" applyFont="1" applyFill="1" applyBorder="1" applyAlignment="1">
      <alignment horizontal="center"/>
    </xf>
    <xf numFmtId="176" fontId="5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shrinkToFit="1"/>
    </xf>
    <xf numFmtId="0" fontId="2" fillId="2" borderId="8" xfId="0" applyFont="1" applyFill="1" applyBorder="1" applyAlignment="1">
      <alignment horizontal="center" shrinkToFit="1"/>
    </xf>
    <xf numFmtId="0" fontId="2" fillId="3" borderId="8" xfId="0" applyFont="1" applyFill="1" applyBorder="1" applyAlignment="1">
      <alignment horizontal="center" shrinkToFit="1"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6" fontId="2" fillId="0" borderId="8" xfId="1" applyFont="1" applyFill="1" applyBorder="1" applyAlignment="1">
      <alignment horizontal="center"/>
    </xf>
    <xf numFmtId="176" fontId="5" fillId="0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6" fontId="5" fillId="0" borderId="9" xfId="1" applyFont="1" applyFill="1" applyBorder="1" applyAlignment="1">
      <alignment horizontal="center"/>
    </xf>
    <xf numFmtId="6" fontId="5" fillId="0" borderId="8" xfId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 shrinkToFit="1"/>
    </xf>
    <xf numFmtId="6" fontId="6" fillId="0" borderId="12" xfId="1" applyFont="1" applyBorder="1" applyAlignment="1">
      <alignment horizontal="center" vertical="center" shrinkToFit="1"/>
    </xf>
    <xf numFmtId="14" fontId="6" fillId="0" borderId="12" xfId="1" applyNumberFormat="1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1" fontId="2" fillId="0" borderId="13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6" fontId="2" fillId="0" borderId="12" xfId="1" applyFont="1" applyFill="1" applyBorder="1" applyAlignment="1">
      <alignment horizontal="right"/>
    </xf>
    <xf numFmtId="6" fontId="2" fillId="0" borderId="12" xfId="1" applyFont="1" applyFill="1" applyBorder="1" applyAlignment="1"/>
    <xf numFmtId="0" fontId="2" fillId="0" borderId="12" xfId="0" applyFont="1" applyFill="1" applyBorder="1" applyAlignment="1"/>
    <xf numFmtId="176" fontId="2" fillId="0" borderId="12" xfId="0" applyNumberFormat="1" applyFont="1" applyFill="1" applyBorder="1" applyAlignment="1"/>
    <xf numFmtId="0" fontId="2" fillId="2" borderId="0" xfId="0" applyFont="1" applyFill="1" applyAlignment="1"/>
    <xf numFmtId="0" fontId="8" fillId="2" borderId="12" xfId="0" applyFont="1" applyFill="1" applyBorder="1" applyAlignment="1"/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vertical="center"/>
    </xf>
    <xf numFmtId="178" fontId="9" fillId="0" borderId="12" xfId="0" applyNumberFormat="1" applyFont="1" applyBorder="1" applyAlignment="1">
      <alignment vertical="center" shrinkToFit="1"/>
    </xf>
    <xf numFmtId="6" fontId="9" fillId="0" borderId="12" xfId="1" applyFont="1" applyBorder="1" applyAlignment="1">
      <alignment horizontal="center" vertical="center" shrinkToFit="1"/>
    </xf>
    <xf numFmtId="14" fontId="9" fillId="0" borderId="12" xfId="1" applyNumberFormat="1" applyFont="1" applyBorder="1" applyAlignment="1">
      <alignment vertical="center" shrinkToFit="1"/>
    </xf>
    <xf numFmtId="0" fontId="10" fillId="0" borderId="12" xfId="0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1" fontId="11" fillId="0" borderId="13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6" fontId="11" fillId="0" borderId="12" xfId="1" applyFont="1" applyFill="1" applyBorder="1" applyAlignment="1">
      <alignment horizontal="right"/>
    </xf>
    <xf numFmtId="6" fontId="11" fillId="0" borderId="12" xfId="1" applyFont="1" applyFill="1" applyBorder="1" applyAlignment="1"/>
    <xf numFmtId="0" fontId="11" fillId="0" borderId="12" xfId="0" applyFont="1" applyFill="1" applyBorder="1" applyAlignment="1"/>
    <xf numFmtId="176" fontId="11" fillId="0" borderId="12" xfId="0" applyNumberFormat="1" applyFont="1" applyFill="1" applyBorder="1" applyAlignment="1"/>
    <xf numFmtId="0" fontId="11" fillId="0" borderId="0" xfId="0" applyFont="1" applyFill="1" applyAlignment="1"/>
    <xf numFmtId="0" fontId="11" fillId="2" borderId="0" xfId="0" applyFont="1" applyFill="1" applyAlignment="1"/>
    <xf numFmtId="14" fontId="6" fillId="0" borderId="12" xfId="1" applyNumberFormat="1" applyFont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2" fillId="0" borderId="0" xfId="0" applyFont="1" applyAlignment="1"/>
    <xf numFmtId="0" fontId="11" fillId="0" borderId="0" xfId="0" applyFont="1" applyAlignment="1"/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tabSelected="1" topLeftCell="O1" workbookViewId="0">
      <selection activeCell="B7" sqref="B7"/>
    </sheetView>
  </sheetViews>
  <sheetFormatPr defaultRowHeight="28.5"/>
  <cols>
    <col min="1" max="1" width="9.125" style="1" bestFit="1" customWidth="1"/>
    <col min="2" max="2" width="46.75" style="1" bestFit="1" customWidth="1"/>
    <col min="3" max="3" width="23.625" style="1" hidden="1" customWidth="1"/>
    <col min="4" max="4" width="34.5" style="1" hidden="1" customWidth="1"/>
    <col min="5" max="5" width="11.125" style="1" hidden="1" customWidth="1"/>
    <col min="6" max="6" width="6.75" style="1" hidden="1" customWidth="1"/>
    <col min="7" max="7" width="18.125" style="1" hidden="1" customWidth="1"/>
    <col min="8" max="8" width="17.25" style="1" hidden="1" customWidth="1"/>
    <col min="9" max="9" width="20.125" style="7" bestFit="1" customWidth="1"/>
    <col min="10" max="10" width="13" style="7" bestFit="1" customWidth="1"/>
    <col min="11" max="13" width="20.125" style="7" bestFit="1" customWidth="1"/>
    <col min="14" max="14" width="15.75" style="7" bestFit="1" customWidth="1"/>
    <col min="15" max="15" width="20.125" style="7" bestFit="1" customWidth="1"/>
    <col min="16" max="16" width="13" style="7" bestFit="1" customWidth="1"/>
    <col min="17" max="17" width="14.75" style="7" bestFit="1" customWidth="1"/>
    <col min="18" max="19" width="10.5" style="7" bestFit="1" customWidth="1"/>
    <col min="20" max="20" width="14.75" style="7" bestFit="1" customWidth="1"/>
    <col min="21" max="22" width="15.75" style="7" bestFit="1" customWidth="1"/>
    <col min="23" max="24" width="20.125" style="7" bestFit="1" customWidth="1"/>
    <col min="25" max="25" width="13" style="7" bestFit="1" customWidth="1"/>
    <col min="26" max="26" width="15.75" style="7" bestFit="1" customWidth="1"/>
    <col min="27" max="30" width="14.75" style="7" bestFit="1" customWidth="1"/>
    <col min="31" max="31" width="15.75" style="7" bestFit="1" customWidth="1"/>
    <col min="32" max="32" width="15.125" style="1" bestFit="1" customWidth="1"/>
    <col min="33" max="34" width="15.125" style="7" bestFit="1" customWidth="1"/>
    <col min="35" max="35" width="16.125" style="8" bestFit="1" customWidth="1"/>
    <col min="36" max="36" width="17" style="1" bestFit="1" customWidth="1"/>
    <col min="37" max="37" width="18.875" style="8" bestFit="1" customWidth="1"/>
    <col min="38" max="38" width="10.75" style="9" bestFit="1" customWidth="1"/>
    <col min="39" max="39" width="7.625" style="1" bestFit="1" customWidth="1"/>
    <col min="40" max="16384" width="9" style="1"/>
  </cols>
  <sheetData>
    <row r="1" spans="1:255">
      <c r="E1" s="2"/>
      <c r="F1" s="2"/>
      <c r="G1" s="2"/>
      <c r="H1" s="2"/>
      <c r="I1" s="3">
        <v>0.41666666666666669</v>
      </c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6"/>
      <c r="AI1" s="8">
        <v>500</v>
      </c>
    </row>
    <row r="2" spans="1:255">
      <c r="B2" s="10" t="s">
        <v>0</v>
      </c>
      <c r="C2" s="10"/>
      <c r="D2" s="11">
        <v>41630</v>
      </c>
      <c r="I2" s="12">
        <v>1</v>
      </c>
      <c r="J2" s="13">
        <v>2</v>
      </c>
      <c r="K2" s="13">
        <v>3</v>
      </c>
      <c r="L2" s="13">
        <v>4</v>
      </c>
      <c r="M2" s="13">
        <v>5</v>
      </c>
      <c r="N2" s="14">
        <v>6</v>
      </c>
      <c r="O2" s="13">
        <v>7</v>
      </c>
      <c r="P2" s="13">
        <v>8</v>
      </c>
      <c r="Q2" s="13">
        <v>9</v>
      </c>
      <c r="R2" s="13">
        <v>10</v>
      </c>
      <c r="S2" s="13">
        <v>11</v>
      </c>
      <c r="T2" s="13">
        <v>12</v>
      </c>
      <c r="U2" s="14">
        <v>13</v>
      </c>
      <c r="V2" s="15">
        <v>14</v>
      </c>
      <c r="W2" s="13">
        <v>15</v>
      </c>
      <c r="X2" s="13">
        <v>16</v>
      </c>
      <c r="Y2" s="13">
        <v>17</v>
      </c>
      <c r="Z2" s="14">
        <v>18</v>
      </c>
      <c r="AA2" s="13">
        <v>19</v>
      </c>
      <c r="AB2" s="13">
        <v>20</v>
      </c>
      <c r="AC2" s="13">
        <v>21</v>
      </c>
      <c r="AD2" s="13">
        <v>22</v>
      </c>
      <c r="AE2" s="14">
        <v>23</v>
      </c>
      <c r="AF2" s="16" t="s">
        <v>1</v>
      </c>
      <c r="AG2" s="16" t="s">
        <v>2</v>
      </c>
      <c r="AH2" s="16" t="s">
        <v>1</v>
      </c>
      <c r="AI2" s="17" t="s">
        <v>2</v>
      </c>
      <c r="AJ2" s="17" t="s">
        <v>3</v>
      </c>
      <c r="AK2" s="18" t="s">
        <v>4</v>
      </c>
      <c r="AL2" s="19" t="s">
        <v>5</v>
      </c>
    </row>
    <row r="3" spans="1:255">
      <c r="A3" s="20"/>
      <c r="B3" s="10" t="s">
        <v>6</v>
      </c>
      <c r="C3" s="20"/>
      <c r="D3" s="2">
        <v>41639</v>
      </c>
      <c r="E3" s="20" t="s">
        <v>7</v>
      </c>
      <c r="F3" s="20"/>
      <c r="G3" s="21" t="s">
        <v>8</v>
      </c>
      <c r="H3" s="22" t="s">
        <v>8</v>
      </c>
      <c r="I3" s="23" t="s">
        <v>9</v>
      </c>
      <c r="J3" s="24" t="s">
        <v>9</v>
      </c>
      <c r="K3" s="24" t="s">
        <v>9</v>
      </c>
      <c r="L3" s="24" t="s">
        <v>9</v>
      </c>
      <c r="M3" s="24" t="s">
        <v>9</v>
      </c>
      <c r="N3" s="25" t="s">
        <v>10</v>
      </c>
      <c r="O3" s="24" t="s">
        <v>11</v>
      </c>
      <c r="P3" s="24" t="s">
        <v>11</v>
      </c>
      <c r="Q3" s="24" t="s">
        <v>12</v>
      </c>
      <c r="R3" s="24" t="s">
        <v>12</v>
      </c>
      <c r="S3" s="24" t="s">
        <v>12</v>
      </c>
      <c r="T3" s="24" t="s">
        <v>12</v>
      </c>
      <c r="U3" s="25" t="s">
        <v>10</v>
      </c>
      <c r="V3" s="26" t="s">
        <v>10</v>
      </c>
      <c r="W3" s="24" t="s">
        <v>11</v>
      </c>
      <c r="X3" s="24" t="s">
        <v>11</v>
      </c>
      <c r="Y3" s="24" t="s">
        <v>11</v>
      </c>
      <c r="Z3" s="25" t="s">
        <v>10</v>
      </c>
      <c r="AA3" s="24" t="s">
        <v>13</v>
      </c>
      <c r="AB3" s="24" t="s">
        <v>13</v>
      </c>
      <c r="AC3" s="24" t="s">
        <v>13</v>
      </c>
      <c r="AD3" s="24" t="s">
        <v>13</v>
      </c>
      <c r="AE3" s="25" t="s">
        <v>10</v>
      </c>
      <c r="AF3" s="27" t="s">
        <v>14</v>
      </c>
      <c r="AG3" s="27" t="s">
        <v>14</v>
      </c>
      <c r="AH3" s="27" t="s">
        <v>15</v>
      </c>
      <c r="AI3" s="28" t="s">
        <v>15</v>
      </c>
      <c r="AJ3" s="28" t="s">
        <v>16</v>
      </c>
      <c r="AK3" s="29" t="s">
        <v>17</v>
      </c>
      <c r="AL3" s="30" t="s">
        <v>18</v>
      </c>
    </row>
    <row r="4" spans="1:255">
      <c r="A4" s="31">
        <v>0</v>
      </c>
      <c r="B4" s="31" t="s">
        <v>19</v>
      </c>
      <c r="C4" s="31" t="s">
        <v>20</v>
      </c>
      <c r="D4" s="31" t="s">
        <v>21</v>
      </c>
      <c r="E4" s="31" t="s">
        <v>22</v>
      </c>
      <c r="F4" s="31" t="s">
        <v>23</v>
      </c>
      <c r="G4" s="21" t="s">
        <v>24</v>
      </c>
      <c r="H4" s="22" t="s">
        <v>25</v>
      </c>
      <c r="I4" s="32" t="s">
        <v>26</v>
      </c>
      <c r="J4" s="33" t="s">
        <v>27</v>
      </c>
      <c r="K4" s="33" t="s">
        <v>28</v>
      </c>
      <c r="L4" s="33" t="s">
        <v>29</v>
      </c>
      <c r="M4" s="33" t="s">
        <v>30</v>
      </c>
      <c r="N4" s="34" t="s">
        <v>31</v>
      </c>
      <c r="O4" s="33" t="s">
        <v>27</v>
      </c>
      <c r="P4" s="33" t="s">
        <v>28</v>
      </c>
      <c r="Q4" s="33" t="s">
        <v>29</v>
      </c>
      <c r="R4" s="33" t="s">
        <v>30</v>
      </c>
      <c r="S4" s="33" t="s">
        <v>27</v>
      </c>
      <c r="T4" s="33" t="s">
        <v>28</v>
      </c>
      <c r="U4" s="34" t="s">
        <v>32</v>
      </c>
      <c r="V4" s="35" t="s">
        <v>33</v>
      </c>
      <c r="W4" s="33" t="s">
        <v>30</v>
      </c>
      <c r="X4" s="33" t="s">
        <v>29</v>
      </c>
      <c r="Y4" s="33" t="s">
        <v>26</v>
      </c>
      <c r="Z4" s="34" t="s">
        <v>34</v>
      </c>
      <c r="AA4" s="33" t="s">
        <v>27</v>
      </c>
      <c r="AB4" s="33" t="s">
        <v>29</v>
      </c>
      <c r="AC4" s="33" t="s">
        <v>28</v>
      </c>
      <c r="AD4" s="33" t="s">
        <v>30</v>
      </c>
      <c r="AE4" s="34" t="s">
        <v>35</v>
      </c>
      <c r="AF4" s="28"/>
      <c r="AG4" s="27"/>
      <c r="AH4" s="36"/>
      <c r="AI4" s="37">
        <v>2000</v>
      </c>
      <c r="AJ4" s="37">
        <v>300</v>
      </c>
      <c r="AK4" s="29"/>
      <c r="AL4" s="30" t="s">
        <v>36</v>
      </c>
    </row>
    <row r="5" spans="1:255" s="55" customFormat="1">
      <c r="A5" s="38">
        <f>1+A4</f>
        <v>1</v>
      </c>
      <c r="B5" s="39" t="s">
        <v>37</v>
      </c>
      <c r="C5" s="40" t="s">
        <v>38</v>
      </c>
      <c r="D5" s="41">
        <v>17945</v>
      </c>
      <c r="E5" s="42">
        <f>DATEDIF(D5,$D$3,"y")</f>
        <v>64</v>
      </c>
      <c r="F5" s="43"/>
      <c r="G5" s="44" t="s">
        <v>39</v>
      </c>
      <c r="H5" s="44"/>
      <c r="I5" s="45"/>
      <c r="J5" s="46"/>
      <c r="K5" s="46"/>
      <c r="L5" s="47"/>
      <c r="M5" s="46"/>
      <c r="N5" s="48"/>
      <c r="O5" s="46"/>
      <c r="P5" s="46"/>
      <c r="Q5" s="46"/>
      <c r="R5" s="46"/>
      <c r="S5" s="46"/>
      <c r="T5" s="46"/>
      <c r="U5" s="48"/>
      <c r="V5" s="49"/>
      <c r="W5" s="46"/>
      <c r="X5" s="46" t="s">
        <v>40</v>
      </c>
      <c r="Y5" s="46"/>
      <c r="Z5" s="48" t="s">
        <v>41</v>
      </c>
      <c r="AA5" s="46"/>
      <c r="AB5" s="46"/>
      <c r="AC5" s="46"/>
      <c r="AD5" s="46"/>
      <c r="AE5" s="50"/>
      <c r="AF5" s="46">
        <f t="shared" ref="AF5:AF20" si="0">COUNTA(I5:AE5)-(COUNTA(N5)+COUNTA(U5)+COUNTA(Z5)+COUNTA(AE5))</f>
        <v>1</v>
      </c>
      <c r="AG5" s="46">
        <f t="shared" ref="AG5:AG20" si="1">COUNTA(N5)+COUNTA(U5)+COUNTA(Z5)+COUNTA(AE5)</f>
        <v>1</v>
      </c>
      <c r="AH5" s="51" t="str">
        <f>IF(AF5=2,"\1800",IF(AF5=1,"\1000",IF(AF5=0,"\0")))</f>
        <v>\1000</v>
      </c>
      <c r="AI5" s="52">
        <f>+AG5*$AI$4/4</f>
        <v>500</v>
      </c>
      <c r="AJ5" s="53"/>
      <c r="AK5" s="52">
        <f>+AH5+AI5+AJ5</f>
        <v>1500</v>
      </c>
      <c r="AL5" s="54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55" customFormat="1">
      <c r="A6" s="38">
        <f t="shared" ref="A6:A20" si="2">1+A5</f>
        <v>2</v>
      </c>
      <c r="B6" s="39" t="s">
        <v>42</v>
      </c>
      <c r="C6" s="40" t="s">
        <v>43</v>
      </c>
      <c r="D6" s="41">
        <v>18746</v>
      </c>
      <c r="E6" s="42">
        <f t="shared" ref="E6:E20" si="3">DATEDIF(D6,$D$3,"y")</f>
        <v>62</v>
      </c>
      <c r="F6" s="43"/>
      <c r="G6" s="44" t="s">
        <v>44</v>
      </c>
      <c r="H6" s="44" t="s">
        <v>45</v>
      </c>
      <c r="I6" s="45"/>
      <c r="J6" s="46"/>
      <c r="K6" s="46"/>
      <c r="L6" s="47"/>
      <c r="M6" s="46" t="s">
        <v>46</v>
      </c>
      <c r="N6" s="56"/>
      <c r="O6" s="46"/>
      <c r="P6" s="46"/>
      <c r="Q6" s="46"/>
      <c r="R6" s="46"/>
      <c r="S6" s="57"/>
      <c r="T6" s="46" t="s">
        <v>47</v>
      </c>
      <c r="U6" s="48"/>
      <c r="V6" s="49"/>
      <c r="W6" s="46"/>
      <c r="X6" s="46"/>
      <c r="Y6" s="57"/>
      <c r="Z6" s="48" t="s">
        <v>48</v>
      </c>
      <c r="AA6" s="46"/>
      <c r="AB6" s="46"/>
      <c r="AC6" s="46"/>
      <c r="AD6" s="46"/>
      <c r="AE6" s="50"/>
      <c r="AF6" s="46">
        <f t="shared" si="0"/>
        <v>2</v>
      </c>
      <c r="AG6" s="46">
        <f t="shared" si="1"/>
        <v>1</v>
      </c>
      <c r="AH6" s="51" t="str">
        <f t="shared" ref="AH6:AH20" si="4">IF(AF6=2,"\1800",IF(AF6=1,"\1000",IF(AF6=0,"\0")))</f>
        <v>\1800</v>
      </c>
      <c r="AI6" s="52">
        <f t="shared" ref="AI6:AI20" si="5">+AG6*$AI$4/4</f>
        <v>500</v>
      </c>
      <c r="AJ6" s="53"/>
      <c r="AK6" s="52">
        <f t="shared" ref="AK6:AK20" si="6">+AH6+AI6+AJ6</f>
        <v>2300</v>
      </c>
      <c r="AL6" s="54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76" customFormat="1">
      <c r="A7" s="58">
        <f t="shared" si="2"/>
        <v>3</v>
      </c>
      <c r="B7" s="59" t="s">
        <v>49</v>
      </c>
      <c r="C7" s="60" t="s">
        <v>50</v>
      </c>
      <c r="D7" s="61">
        <v>19437</v>
      </c>
      <c r="E7" s="62">
        <f t="shared" si="3"/>
        <v>60</v>
      </c>
      <c r="F7" s="63"/>
      <c r="G7" s="64" t="s">
        <v>51</v>
      </c>
      <c r="H7" s="64" t="s">
        <v>52</v>
      </c>
      <c r="I7" s="65"/>
      <c r="J7" s="66"/>
      <c r="K7" s="66"/>
      <c r="L7" s="67"/>
      <c r="M7" s="66"/>
      <c r="N7" s="68"/>
      <c r="O7" s="66"/>
      <c r="P7" s="66"/>
      <c r="Q7" s="66" t="s">
        <v>53</v>
      </c>
      <c r="R7" s="66"/>
      <c r="S7" s="66"/>
      <c r="T7" s="66"/>
      <c r="U7" s="68"/>
      <c r="V7" s="69"/>
      <c r="W7" s="66"/>
      <c r="X7" s="66" t="s">
        <v>54</v>
      </c>
      <c r="Y7" s="66"/>
      <c r="Z7" s="68"/>
      <c r="AA7" s="66"/>
      <c r="AB7" s="66"/>
      <c r="AC7" s="66"/>
      <c r="AD7" s="66"/>
      <c r="AE7" s="70" t="s">
        <v>55</v>
      </c>
      <c r="AF7" s="66">
        <f t="shared" si="0"/>
        <v>2</v>
      </c>
      <c r="AG7" s="66">
        <f t="shared" si="1"/>
        <v>1</v>
      </c>
      <c r="AH7" s="71" t="str">
        <f t="shared" si="4"/>
        <v>\1800</v>
      </c>
      <c r="AI7" s="72">
        <f t="shared" si="5"/>
        <v>500</v>
      </c>
      <c r="AJ7" s="73"/>
      <c r="AK7" s="72">
        <f t="shared" si="6"/>
        <v>2300</v>
      </c>
      <c r="AL7" s="74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</row>
    <row r="8" spans="1:255" s="76" customFormat="1">
      <c r="A8" s="58">
        <f t="shared" si="2"/>
        <v>4</v>
      </c>
      <c r="B8" s="59" t="s">
        <v>56</v>
      </c>
      <c r="C8" s="60" t="s">
        <v>57</v>
      </c>
      <c r="D8" s="61">
        <v>19968</v>
      </c>
      <c r="E8" s="62">
        <f t="shared" si="3"/>
        <v>59</v>
      </c>
      <c r="F8" s="63"/>
      <c r="G8" s="64" t="s">
        <v>58</v>
      </c>
      <c r="H8" s="64"/>
      <c r="I8" s="65"/>
      <c r="J8" s="66"/>
      <c r="K8" s="66" t="s">
        <v>59</v>
      </c>
      <c r="L8" s="67"/>
      <c r="M8" s="66"/>
      <c r="N8" s="68" t="s">
        <v>60</v>
      </c>
      <c r="O8" s="66"/>
      <c r="P8" s="66"/>
      <c r="Q8" s="66"/>
      <c r="R8" s="66"/>
      <c r="S8" s="66"/>
      <c r="T8" s="66"/>
      <c r="U8" s="68"/>
      <c r="V8" s="69"/>
      <c r="W8" s="66"/>
      <c r="X8" s="66"/>
      <c r="Y8" s="66"/>
      <c r="Z8" s="68"/>
      <c r="AA8" s="66"/>
      <c r="AB8" s="66"/>
      <c r="AC8" s="66"/>
      <c r="AD8" s="66"/>
      <c r="AE8" s="70"/>
      <c r="AF8" s="66">
        <f t="shared" si="0"/>
        <v>1</v>
      </c>
      <c r="AG8" s="66">
        <f t="shared" si="1"/>
        <v>1</v>
      </c>
      <c r="AH8" s="71" t="str">
        <f t="shared" si="4"/>
        <v>\1000</v>
      </c>
      <c r="AI8" s="72">
        <f t="shared" si="5"/>
        <v>500</v>
      </c>
      <c r="AJ8" s="73"/>
      <c r="AK8" s="72">
        <f t="shared" si="6"/>
        <v>1500</v>
      </c>
      <c r="AL8" s="74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</row>
    <row r="9" spans="1:255" s="75" customFormat="1">
      <c r="A9" s="58">
        <f t="shared" si="2"/>
        <v>5</v>
      </c>
      <c r="B9" s="59" t="s">
        <v>61</v>
      </c>
      <c r="C9" s="60" t="s">
        <v>62</v>
      </c>
      <c r="D9" s="61">
        <v>20150</v>
      </c>
      <c r="E9" s="62">
        <f t="shared" si="3"/>
        <v>58</v>
      </c>
      <c r="F9" s="63"/>
      <c r="G9" s="64" t="s">
        <v>51</v>
      </c>
      <c r="H9" s="64" t="s">
        <v>45</v>
      </c>
      <c r="I9" s="65"/>
      <c r="J9" s="66"/>
      <c r="K9" s="66"/>
      <c r="L9" s="67"/>
      <c r="M9" s="66"/>
      <c r="N9" s="68"/>
      <c r="O9" s="66"/>
      <c r="P9" s="66"/>
      <c r="Q9" s="66" t="s">
        <v>63</v>
      </c>
      <c r="R9" s="66"/>
      <c r="S9" s="66"/>
      <c r="T9" s="66" t="s">
        <v>64</v>
      </c>
      <c r="U9" s="68"/>
      <c r="V9" s="69"/>
      <c r="W9" s="66"/>
      <c r="X9" s="66"/>
      <c r="Y9" s="66"/>
      <c r="Z9" s="68" t="s">
        <v>65</v>
      </c>
      <c r="AA9" s="66"/>
      <c r="AB9" s="66"/>
      <c r="AC9" s="66"/>
      <c r="AD9" s="66"/>
      <c r="AE9" s="70"/>
      <c r="AF9" s="66">
        <f t="shared" si="0"/>
        <v>2</v>
      </c>
      <c r="AG9" s="66">
        <f t="shared" si="1"/>
        <v>1</v>
      </c>
      <c r="AH9" s="71" t="str">
        <f t="shared" si="4"/>
        <v>\1800</v>
      </c>
      <c r="AI9" s="72">
        <f t="shared" si="5"/>
        <v>500</v>
      </c>
      <c r="AJ9" s="73"/>
      <c r="AK9" s="72">
        <f t="shared" si="6"/>
        <v>2300</v>
      </c>
      <c r="AL9" s="74"/>
    </row>
    <row r="10" spans="1:255">
      <c r="A10" s="38">
        <f t="shared" si="2"/>
        <v>6</v>
      </c>
      <c r="B10" s="39" t="s">
        <v>66</v>
      </c>
      <c r="C10" s="40" t="s">
        <v>67</v>
      </c>
      <c r="D10" s="41">
        <v>21213</v>
      </c>
      <c r="E10" s="42">
        <f t="shared" si="3"/>
        <v>55</v>
      </c>
      <c r="F10" s="43"/>
      <c r="G10" s="44" t="s">
        <v>68</v>
      </c>
      <c r="H10" s="44" t="s">
        <v>69</v>
      </c>
      <c r="I10" s="45"/>
      <c r="J10" s="46"/>
      <c r="K10" s="46"/>
      <c r="L10" s="47" t="s">
        <v>70</v>
      </c>
      <c r="M10" s="46"/>
      <c r="N10" s="48"/>
      <c r="O10" s="46"/>
      <c r="P10" s="46"/>
      <c r="Q10" s="46"/>
      <c r="R10" s="46"/>
      <c r="S10" s="46"/>
      <c r="T10" s="46"/>
      <c r="U10" s="48"/>
      <c r="V10" s="49"/>
      <c r="W10" s="46"/>
      <c r="X10" s="46"/>
      <c r="Y10" s="46"/>
      <c r="Z10" s="48"/>
      <c r="AA10" s="46"/>
      <c r="AB10" s="46" t="s">
        <v>71</v>
      </c>
      <c r="AC10" s="46"/>
      <c r="AD10" s="46"/>
      <c r="AE10" s="50" t="s">
        <v>72</v>
      </c>
      <c r="AF10" s="46">
        <f t="shared" si="0"/>
        <v>2</v>
      </c>
      <c r="AG10" s="46">
        <f t="shared" si="1"/>
        <v>1</v>
      </c>
      <c r="AH10" s="51" t="str">
        <f t="shared" si="4"/>
        <v>\1800</v>
      </c>
      <c r="AI10" s="52">
        <f t="shared" si="5"/>
        <v>500</v>
      </c>
      <c r="AJ10" s="53"/>
      <c r="AK10" s="52">
        <f t="shared" si="6"/>
        <v>2300</v>
      </c>
      <c r="AL10" s="54"/>
    </row>
    <row r="11" spans="1:255" s="75" customFormat="1">
      <c r="A11" s="58">
        <f t="shared" si="2"/>
        <v>7</v>
      </c>
      <c r="B11" s="59" t="s">
        <v>73</v>
      </c>
      <c r="C11" s="60" t="s">
        <v>74</v>
      </c>
      <c r="D11" s="61">
        <v>21298</v>
      </c>
      <c r="E11" s="62">
        <f t="shared" si="3"/>
        <v>55</v>
      </c>
      <c r="F11" s="63"/>
      <c r="G11" s="64" t="s">
        <v>75</v>
      </c>
      <c r="H11" s="64"/>
      <c r="I11" s="65"/>
      <c r="J11" s="66"/>
      <c r="K11" s="66"/>
      <c r="L11" s="67"/>
      <c r="M11" s="66"/>
      <c r="N11" s="68" t="s">
        <v>65</v>
      </c>
      <c r="O11" s="66"/>
      <c r="P11" s="66"/>
      <c r="Q11" s="66"/>
      <c r="R11" s="66"/>
      <c r="S11" s="66"/>
      <c r="T11" s="66"/>
      <c r="U11" s="68"/>
      <c r="V11" s="69"/>
      <c r="W11" s="66"/>
      <c r="X11" s="66"/>
      <c r="Y11" s="66"/>
      <c r="Z11" s="68"/>
      <c r="AA11" s="66"/>
      <c r="AB11" s="66"/>
      <c r="AC11" s="66" t="s">
        <v>76</v>
      </c>
      <c r="AD11" s="66"/>
      <c r="AE11" s="70"/>
      <c r="AF11" s="66">
        <f t="shared" si="0"/>
        <v>1</v>
      </c>
      <c r="AG11" s="66">
        <f t="shared" si="1"/>
        <v>1</v>
      </c>
      <c r="AH11" s="71" t="str">
        <f t="shared" si="4"/>
        <v>\1000</v>
      </c>
      <c r="AI11" s="72">
        <f t="shared" si="5"/>
        <v>500</v>
      </c>
      <c r="AJ11" s="73"/>
      <c r="AK11" s="72">
        <f t="shared" si="6"/>
        <v>1500</v>
      </c>
      <c r="AL11" s="74"/>
    </row>
    <row r="12" spans="1:255" s="75" customFormat="1">
      <c r="A12" s="58">
        <f t="shared" si="2"/>
        <v>8</v>
      </c>
      <c r="B12" s="59" t="s">
        <v>77</v>
      </c>
      <c r="C12" s="60" t="s">
        <v>78</v>
      </c>
      <c r="D12" s="61">
        <v>25067</v>
      </c>
      <c r="E12" s="62">
        <f t="shared" si="3"/>
        <v>45</v>
      </c>
      <c r="F12" s="63"/>
      <c r="G12" s="64" t="s">
        <v>44</v>
      </c>
      <c r="H12" s="64" t="s">
        <v>79</v>
      </c>
      <c r="I12" s="65"/>
      <c r="J12" s="66"/>
      <c r="K12" s="66"/>
      <c r="L12" s="67"/>
      <c r="M12" s="66" t="s">
        <v>80</v>
      </c>
      <c r="N12" s="68"/>
      <c r="O12" s="66"/>
      <c r="P12" s="66"/>
      <c r="Q12" s="66"/>
      <c r="R12" s="66"/>
      <c r="S12" s="66"/>
      <c r="T12" s="66"/>
      <c r="U12" s="68"/>
      <c r="V12" s="69"/>
      <c r="W12" s="66" t="s">
        <v>81</v>
      </c>
      <c r="X12" s="66"/>
      <c r="Y12" s="66"/>
      <c r="Z12" s="68"/>
      <c r="AA12" s="66"/>
      <c r="AB12" s="66"/>
      <c r="AC12" s="66"/>
      <c r="AD12" s="66"/>
      <c r="AE12" s="70" t="s">
        <v>82</v>
      </c>
      <c r="AF12" s="66">
        <f t="shared" si="0"/>
        <v>2</v>
      </c>
      <c r="AG12" s="66">
        <f t="shared" si="1"/>
        <v>1</v>
      </c>
      <c r="AH12" s="71" t="str">
        <f t="shared" si="4"/>
        <v>\1800</v>
      </c>
      <c r="AI12" s="72">
        <f t="shared" si="5"/>
        <v>500</v>
      </c>
      <c r="AJ12" s="73"/>
      <c r="AK12" s="72">
        <f t="shared" si="6"/>
        <v>2300</v>
      </c>
      <c r="AL12" s="74"/>
    </row>
    <row r="13" spans="1:255">
      <c r="A13" s="38">
        <f t="shared" si="2"/>
        <v>9</v>
      </c>
      <c r="B13" s="39" t="s">
        <v>83</v>
      </c>
      <c r="C13" s="40" t="s">
        <v>84</v>
      </c>
      <c r="D13" s="77">
        <v>26190</v>
      </c>
      <c r="E13" s="42">
        <f t="shared" si="3"/>
        <v>42</v>
      </c>
      <c r="F13" s="43"/>
      <c r="G13" s="44" t="s">
        <v>68</v>
      </c>
      <c r="H13" s="44" t="s">
        <v>69</v>
      </c>
      <c r="I13" s="45"/>
      <c r="J13" s="46"/>
      <c r="K13" s="46"/>
      <c r="L13" s="78" t="s">
        <v>85</v>
      </c>
      <c r="M13" s="46"/>
      <c r="N13" s="48"/>
      <c r="O13" s="46"/>
      <c r="P13" s="46"/>
      <c r="Q13" s="46"/>
      <c r="R13" s="46"/>
      <c r="S13" s="57"/>
      <c r="T13" s="46"/>
      <c r="U13" s="48"/>
      <c r="V13" s="49"/>
      <c r="W13" s="46"/>
      <c r="X13" s="46"/>
      <c r="Y13" s="57"/>
      <c r="Z13" s="48"/>
      <c r="AA13" s="46"/>
      <c r="AB13" s="46" t="s">
        <v>86</v>
      </c>
      <c r="AC13" s="46"/>
      <c r="AD13" s="46"/>
      <c r="AE13" s="48" t="s">
        <v>87</v>
      </c>
      <c r="AF13" s="46">
        <f t="shared" si="0"/>
        <v>2</v>
      </c>
      <c r="AG13" s="46">
        <f t="shared" si="1"/>
        <v>1</v>
      </c>
      <c r="AH13" s="51" t="str">
        <f t="shared" si="4"/>
        <v>\1800</v>
      </c>
      <c r="AI13" s="52">
        <f t="shared" si="5"/>
        <v>500</v>
      </c>
      <c r="AJ13" s="53"/>
      <c r="AK13" s="52">
        <f t="shared" si="6"/>
        <v>2300</v>
      </c>
      <c r="AL13" s="54"/>
    </row>
    <row r="14" spans="1:255">
      <c r="A14" s="38">
        <f t="shared" si="2"/>
        <v>10</v>
      </c>
      <c r="B14" s="39" t="s">
        <v>88</v>
      </c>
      <c r="C14" s="40" t="s">
        <v>89</v>
      </c>
      <c r="D14" s="41">
        <v>26649</v>
      </c>
      <c r="E14" s="42">
        <f t="shared" si="3"/>
        <v>41</v>
      </c>
      <c r="F14" s="43"/>
      <c r="G14" s="44" t="s">
        <v>90</v>
      </c>
      <c r="H14" s="44"/>
      <c r="I14" s="45"/>
      <c r="J14" s="46"/>
      <c r="K14" s="46"/>
      <c r="L14" s="78"/>
      <c r="M14" s="46"/>
      <c r="N14" s="48" t="s">
        <v>65</v>
      </c>
      <c r="O14" s="46" t="s">
        <v>91</v>
      </c>
      <c r="P14" s="46"/>
      <c r="Q14" s="46"/>
      <c r="R14" s="46"/>
      <c r="S14" s="57"/>
      <c r="T14" s="46"/>
      <c r="U14" s="48"/>
      <c r="V14" s="49"/>
      <c r="W14" s="46"/>
      <c r="X14" s="46"/>
      <c r="Y14" s="57"/>
      <c r="Z14" s="48"/>
      <c r="AA14" s="46"/>
      <c r="AB14" s="46"/>
      <c r="AC14" s="46"/>
      <c r="AD14" s="46"/>
      <c r="AE14" s="48"/>
      <c r="AF14" s="46">
        <f t="shared" si="0"/>
        <v>1</v>
      </c>
      <c r="AG14" s="46">
        <f t="shared" si="1"/>
        <v>1</v>
      </c>
      <c r="AH14" s="51" t="str">
        <f t="shared" si="4"/>
        <v>\1000</v>
      </c>
      <c r="AI14" s="52">
        <f t="shared" si="5"/>
        <v>500</v>
      </c>
      <c r="AJ14" s="53">
        <v>600</v>
      </c>
      <c r="AK14" s="52">
        <f t="shared" si="6"/>
        <v>2100</v>
      </c>
      <c r="AL14" s="54"/>
    </row>
    <row r="15" spans="1:255">
      <c r="A15" s="38">
        <f t="shared" si="2"/>
        <v>11</v>
      </c>
      <c r="B15" s="39" t="s">
        <v>92</v>
      </c>
      <c r="C15" s="40" t="s">
        <v>93</v>
      </c>
      <c r="D15" s="41">
        <v>27130</v>
      </c>
      <c r="E15" s="42">
        <f t="shared" si="3"/>
        <v>39</v>
      </c>
      <c r="F15" s="43"/>
      <c r="G15" s="44" t="s">
        <v>44</v>
      </c>
      <c r="H15" s="44"/>
      <c r="I15" s="45"/>
      <c r="J15" s="46"/>
      <c r="K15" s="46"/>
      <c r="L15" s="78"/>
      <c r="M15" s="46" t="s">
        <v>94</v>
      </c>
      <c r="N15" s="48" t="s">
        <v>48</v>
      </c>
      <c r="O15" s="46"/>
      <c r="P15" s="46"/>
      <c r="Q15" s="46"/>
      <c r="R15" s="46"/>
      <c r="S15" s="57"/>
      <c r="T15" s="46"/>
      <c r="U15" s="48"/>
      <c r="V15" s="49"/>
      <c r="W15" s="46"/>
      <c r="X15" s="46"/>
      <c r="Y15" s="57"/>
      <c r="Z15" s="48"/>
      <c r="AA15" s="46"/>
      <c r="AB15" s="46"/>
      <c r="AC15" s="46"/>
      <c r="AD15" s="46"/>
      <c r="AE15" s="48"/>
      <c r="AF15" s="46">
        <f t="shared" si="0"/>
        <v>1</v>
      </c>
      <c r="AG15" s="46">
        <f t="shared" si="1"/>
        <v>1</v>
      </c>
      <c r="AH15" s="51" t="str">
        <f t="shared" si="4"/>
        <v>\1000</v>
      </c>
      <c r="AI15" s="52">
        <f t="shared" si="5"/>
        <v>500</v>
      </c>
      <c r="AJ15" s="53"/>
      <c r="AK15" s="52">
        <f t="shared" si="6"/>
        <v>1500</v>
      </c>
      <c r="AL15" s="54"/>
    </row>
    <row r="16" spans="1:255" s="75" customFormat="1">
      <c r="A16" s="58">
        <f t="shared" si="2"/>
        <v>12</v>
      </c>
      <c r="B16" s="59" t="s">
        <v>95</v>
      </c>
      <c r="C16" s="60" t="s">
        <v>96</v>
      </c>
      <c r="D16" s="61">
        <v>27503</v>
      </c>
      <c r="E16" s="62">
        <f t="shared" si="3"/>
        <v>38</v>
      </c>
      <c r="F16" s="63"/>
      <c r="G16" s="64" t="s">
        <v>97</v>
      </c>
      <c r="H16" s="64"/>
      <c r="I16" s="65"/>
      <c r="J16" s="66"/>
      <c r="K16" s="66"/>
      <c r="L16" s="79"/>
      <c r="M16" s="66"/>
      <c r="N16" s="68"/>
      <c r="O16" s="66"/>
      <c r="P16" s="66"/>
      <c r="Q16" s="66"/>
      <c r="R16" s="66"/>
      <c r="S16" s="66"/>
      <c r="T16" s="66"/>
      <c r="U16" s="68"/>
      <c r="V16" s="69"/>
      <c r="W16" s="66"/>
      <c r="X16" s="66"/>
      <c r="Y16" s="66"/>
      <c r="Z16" s="68" t="s">
        <v>98</v>
      </c>
      <c r="AA16" s="66" t="s">
        <v>99</v>
      </c>
      <c r="AB16" s="66"/>
      <c r="AC16" s="66"/>
      <c r="AD16" s="66"/>
      <c r="AE16" s="68"/>
      <c r="AF16" s="66">
        <f t="shared" si="0"/>
        <v>1</v>
      </c>
      <c r="AG16" s="66">
        <f t="shared" si="1"/>
        <v>1</v>
      </c>
      <c r="AH16" s="71" t="str">
        <f t="shared" si="4"/>
        <v>\1000</v>
      </c>
      <c r="AI16" s="72">
        <f t="shared" si="5"/>
        <v>500</v>
      </c>
      <c r="AJ16" s="73"/>
      <c r="AK16" s="72">
        <f t="shared" si="6"/>
        <v>1500</v>
      </c>
      <c r="AL16" s="74"/>
    </row>
    <row r="17" spans="1:255">
      <c r="A17" s="38">
        <f t="shared" si="2"/>
        <v>13</v>
      </c>
      <c r="B17" s="39" t="s">
        <v>100</v>
      </c>
      <c r="C17" s="40" t="s">
        <v>101</v>
      </c>
      <c r="D17" s="41">
        <v>27712</v>
      </c>
      <c r="E17" s="42">
        <f t="shared" si="3"/>
        <v>38</v>
      </c>
      <c r="F17" s="43"/>
      <c r="G17" s="44" t="s">
        <v>58</v>
      </c>
      <c r="H17" s="44"/>
      <c r="I17" s="45"/>
      <c r="J17" s="46"/>
      <c r="K17" s="46" t="s">
        <v>102</v>
      </c>
      <c r="L17" s="78"/>
      <c r="M17" s="46"/>
      <c r="N17" s="48" t="s">
        <v>60</v>
      </c>
      <c r="O17" s="46"/>
      <c r="P17" s="46"/>
      <c r="Q17" s="46"/>
      <c r="R17" s="46"/>
      <c r="S17" s="57"/>
      <c r="T17" s="46"/>
      <c r="U17" s="48"/>
      <c r="V17" s="49"/>
      <c r="W17" s="46"/>
      <c r="X17" s="46"/>
      <c r="Y17" s="57"/>
      <c r="Z17" s="48"/>
      <c r="AA17" s="46"/>
      <c r="AB17" s="46"/>
      <c r="AC17" s="46"/>
      <c r="AD17" s="46"/>
      <c r="AE17" s="48"/>
      <c r="AF17" s="46">
        <f t="shared" si="0"/>
        <v>1</v>
      </c>
      <c r="AG17" s="46">
        <f t="shared" si="1"/>
        <v>1</v>
      </c>
      <c r="AH17" s="51" t="str">
        <f t="shared" si="4"/>
        <v>\1000</v>
      </c>
      <c r="AI17" s="52">
        <f t="shared" si="5"/>
        <v>500</v>
      </c>
      <c r="AJ17" s="53"/>
      <c r="AK17" s="52">
        <f t="shared" si="6"/>
        <v>1500</v>
      </c>
      <c r="AL17" s="54"/>
    </row>
    <row r="18" spans="1:255" s="75" customFormat="1">
      <c r="A18" s="58">
        <f t="shared" si="2"/>
        <v>14</v>
      </c>
      <c r="B18" s="59" t="s">
        <v>103</v>
      </c>
      <c r="C18" s="60" t="s">
        <v>104</v>
      </c>
      <c r="D18" s="61">
        <v>27750</v>
      </c>
      <c r="E18" s="62">
        <f t="shared" si="3"/>
        <v>38</v>
      </c>
      <c r="F18" s="63"/>
      <c r="G18" s="64" t="s">
        <v>105</v>
      </c>
      <c r="H18" s="64" t="s">
        <v>106</v>
      </c>
      <c r="I18" s="65" t="s">
        <v>107</v>
      </c>
      <c r="J18" s="66"/>
      <c r="K18" s="66"/>
      <c r="L18" s="79"/>
      <c r="M18" s="66"/>
      <c r="N18" s="68" t="s">
        <v>98</v>
      </c>
      <c r="O18" s="66"/>
      <c r="P18" s="66"/>
      <c r="Q18" s="66"/>
      <c r="R18" s="66"/>
      <c r="S18" s="66"/>
      <c r="T18" s="66"/>
      <c r="U18" s="68"/>
      <c r="V18" s="69"/>
      <c r="W18" s="66"/>
      <c r="X18" s="66"/>
      <c r="Y18" s="66"/>
      <c r="Z18" s="68"/>
      <c r="AA18" s="66"/>
      <c r="AB18" s="66"/>
      <c r="AC18" s="66"/>
      <c r="AD18" s="66" t="s">
        <v>108</v>
      </c>
      <c r="AE18" s="68"/>
      <c r="AF18" s="66">
        <f t="shared" si="0"/>
        <v>2</v>
      </c>
      <c r="AG18" s="66">
        <f t="shared" si="1"/>
        <v>1</v>
      </c>
      <c r="AH18" s="71" t="str">
        <f t="shared" si="4"/>
        <v>\1800</v>
      </c>
      <c r="AI18" s="72">
        <f t="shared" si="5"/>
        <v>500</v>
      </c>
      <c r="AJ18" s="73"/>
      <c r="AK18" s="72">
        <f t="shared" si="6"/>
        <v>2300</v>
      </c>
      <c r="AL18" s="74"/>
    </row>
    <row r="19" spans="1:255" s="80" customFormat="1">
      <c r="A19" s="38">
        <f t="shared" si="2"/>
        <v>15</v>
      </c>
      <c r="B19" s="39" t="s">
        <v>109</v>
      </c>
      <c r="C19" s="40" t="s">
        <v>110</v>
      </c>
      <c r="D19" s="41">
        <v>27894</v>
      </c>
      <c r="E19" s="42">
        <f t="shared" si="3"/>
        <v>37</v>
      </c>
      <c r="F19" s="43"/>
      <c r="G19" s="44" t="s">
        <v>68</v>
      </c>
      <c r="H19" s="44"/>
      <c r="I19" s="45"/>
      <c r="J19" s="46"/>
      <c r="K19" s="46"/>
      <c r="L19" s="78" t="s">
        <v>111</v>
      </c>
      <c r="M19" s="46"/>
      <c r="N19" s="48" t="s">
        <v>98</v>
      </c>
      <c r="O19" s="46"/>
      <c r="P19" s="46"/>
      <c r="Q19" s="46"/>
      <c r="R19" s="46"/>
      <c r="S19" s="57"/>
      <c r="T19" s="46"/>
      <c r="U19" s="48"/>
      <c r="V19" s="49"/>
      <c r="W19" s="46"/>
      <c r="X19" s="46"/>
      <c r="Y19" s="57"/>
      <c r="Z19" s="48"/>
      <c r="AA19" s="46"/>
      <c r="AB19" s="46"/>
      <c r="AC19" s="46"/>
      <c r="AD19" s="46"/>
      <c r="AE19" s="48"/>
      <c r="AF19" s="46">
        <f t="shared" si="0"/>
        <v>1</v>
      </c>
      <c r="AG19" s="46">
        <f t="shared" si="1"/>
        <v>1</v>
      </c>
      <c r="AH19" s="51" t="str">
        <f t="shared" si="4"/>
        <v>\1000</v>
      </c>
      <c r="AI19" s="52">
        <f t="shared" si="5"/>
        <v>500</v>
      </c>
      <c r="AJ19" s="53"/>
      <c r="AK19" s="52">
        <f t="shared" si="6"/>
        <v>1500</v>
      </c>
      <c r="AL19" s="54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81" customFormat="1">
      <c r="A20" s="58">
        <f t="shared" si="2"/>
        <v>16</v>
      </c>
      <c r="B20" s="59" t="s">
        <v>112</v>
      </c>
      <c r="C20" s="60" t="s">
        <v>113</v>
      </c>
      <c r="D20" s="61">
        <v>31996</v>
      </c>
      <c r="E20" s="62">
        <f t="shared" si="3"/>
        <v>26</v>
      </c>
      <c r="F20" s="63"/>
      <c r="G20" s="64" t="s">
        <v>105</v>
      </c>
      <c r="H20" s="64" t="s">
        <v>106</v>
      </c>
      <c r="I20" s="65" t="s">
        <v>94</v>
      </c>
      <c r="J20" s="66"/>
      <c r="K20" s="66"/>
      <c r="L20" s="79"/>
      <c r="M20" s="66"/>
      <c r="N20" s="68" t="s">
        <v>48</v>
      </c>
      <c r="O20" s="66"/>
      <c r="P20" s="66"/>
      <c r="Q20" s="66"/>
      <c r="R20" s="66"/>
      <c r="S20" s="66"/>
      <c r="T20" s="66"/>
      <c r="U20" s="68"/>
      <c r="V20" s="69"/>
      <c r="W20" s="66"/>
      <c r="X20" s="66"/>
      <c r="Y20" s="66"/>
      <c r="Z20" s="68"/>
      <c r="AA20" s="66"/>
      <c r="AB20" s="66"/>
      <c r="AC20" s="66"/>
      <c r="AD20" s="66" t="s">
        <v>114</v>
      </c>
      <c r="AE20" s="68"/>
      <c r="AF20" s="66">
        <f t="shared" si="0"/>
        <v>2</v>
      </c>
      <c r="AG20" s="66">
        <f t="shared" si="1"/>
        <v>1</v>
      </c>
      <c r="AH20" s="71" t="str">
        <f t="shared" si="4"/>
        <v>\1800</v>
      </c>
      <c r="AI20" s="72">
        <f t="shared" si="5"/>
        <v>500</v>
      </c>
      <c r="AJ20" s="73"/>
      <c r="AK20" s="72">
        <f t="shared" si="6"/>
        <v>2300</v>
      </c>
      <c r="AL20" s="74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</row>
    <row r="21" spans="1:255">
      <c r="G21" s="7">
        <f t="shared" ref="G21:M21" si="7">COUNTA(G5:G20)</f>
        <v>16</v>
      </c>
      <c r="H21" s="7">
        <f t="shared" si="7"/>
        <v>8</v>
      </c>
      <c r="I21" s="7">
        <f t="shared" si="7"/>
        <v>2</v>
      </c>
      <c r="J21" s="7">
        <f t="shared" si="7"/>
        <v>0</v>
      </c>
      <c r="K21" s="7">
        <f t="shared" si="7"/>
        <v>2</v>
      </c>
      <c r="L21" s="7">
        <f t="shared" si="7"/>
        <v>3</v>
      </c>
      <c r="M21" s="7">
        <f t="shared" si="7"/>
        <v>3</v>
      </c>
      <c r="N21" s="7">
        <f>COUNTA(N5:N20)/4</f>
        <v>2</v>
      </c>
      <c r="O21" s="7">
        <f>COUNTA(O5:O20)</f>
        <v>1</v>
      </c>
      <c r="P21" s="7">
        <f>COUNTA(P5:P20)</f>
        <v>0</v>
      </c>
      <c r="Q21" s="7">
        <f>COUNTA(Q5:Q20)</f>
        <v>2</v>
      </c>
      <c r="R21" s="7">
        <f>COUNTA(R5:R20)</f>
        <v>0</v>
      </c>
      <c r="S21" s="7">
        <f>COUNTA(S5:S20)/4</f>
        <v>0</v>
      </c>
      <c r="T21" s="7">
        <f>COUNTA(T5:T20)</f>
        <v>2</v>
      </c>
      <c r="U21" s="7">
        <f>COUNTA(U5:U20)</f>
        <v>0</v>
      </c>
      <c r="V21" s="7">
        <f>COUNTA(V5:V20)</f>
        <v>0</v>
      </c>
      <c r="W21" s="7">
        <f>COUNTA(W5:W20)</f>
        <v>1</v>
      </c>
      <c r="X21" s="7">
        <f>COUNTA(X5:X20)</f>
        <v>2</v>
      </c>
      <c r="Y21" s="7">
        <f>COUNTA(Y5:Y20)/4</f>
        <v>0</v>
      </c>
      <c r="Z21" s="7">
        <f t="shared" ref="Z21:AE21" si="8">COUNTA(Z5:Z20)</f>
        <v>4</v>
      </c>
      <c r="AA21" s="7">
        <f t="shared" si="8"/>
        <v>1</v>
      </c>
      <c r="AB21" s="7">
        <f t="shared" si="8"/>
        <v>2</v>
      </c>
      <c r="AC21" s="7">
        <f t="shared" si="8"/>
        <v>1</v>
      </c>
      <c r="AD21" s="7">
        <f t="shared" si="8"/>
        <v>2</v>
      </c>
      <c r="AE21" s="7">
        <f t="shared" si="8"/>
        <v>4</v>
      </c>
      <c r="AF21" s="1">
        <f>SUM(AF5:AF20)</f>
        <v>24</v>
      </c>
      <c r="AG21" s="1">
        <f>SUM(AG5:AG20)/4</f>
        <v>4</v>
      </c>
      <c r="AH21" s="8">
        <f>SUM(AH5:AH20)</f>
        <v>0</v>
      </c>
      <c r="AI21" s="8">
        <f>SUM(AI5:AI20)</f>
        <v>8000</v>
      </c>
      <c r="AJ21" s="8">
        <f>SUM(AJ5:AJ20)</f>
        <v>600</v>
      </c>
      <c r="AK21" s="8">
        <f>SUM(AK5:AK20)</f>
        <v>31000</v>
      </c>
      <c r="AM21" s="8">
        <f>SUM(AM5:AM20)</f>
        <v>0</v>
      </c>
    </row>
    <row r="22" spans="1:255">
      <c r="AF22" s="75">
        <f>2+1+2+1+2+1+2+2</f>
        <v>13</v>
      </c>
    </row>
    <row r="23" spans="1:25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F23" s="1">
        <f>1+2+2+2+1+1+1+1</f>
        <v>11</v>
      </c>
    </row>
    <row r="24" spans="1:255"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55"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8" spans="1:255">
      <c r="AG28" s="7">
        <f>1800*8</f>
        <v>14400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kappa</dc:creator>
  <cp:lastModifiedBy>kappa</cp:lastModifiedBy>
  <dcterms:created xsi:type="dcterms:W3CDTF">2013-12-21T22:40:10Z</dcterms:created>
  <dcterms:modified xsi:type="dcterms:W3CDTF">2013-12-21T22:43:50Z</dcterms:modified>
</cp:coreProperties>
</file>