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480" windowHeight="76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4" i="1" l="1"/>
  <c r="F44" i="1"/>
  <c r="E43" i="1"/>
  <c r="E42" i="1"/>
  <c r="E41" i="1"/>
  <c r="E40" i="1"/>
  <c r="E44" i="1" s="1"/>
  <c r="G38" i="1"/>
  <c r="F38" i="1"/>
  <c r="E37" i="1"/>
  <c r="E36" i="1"/>
  <c r="E35" i="1"/>
  <c r="E34" i="1"/>
  <c r="E38" i="1" s="1"/>
  <c r="G32" i="1"/>
  <c r="F32" i="1"/>
  <c r="E31" i="1"/>
  <c r="E30" i="1"/>
  <c r="E29" i="1"/>
  <c r="E28" i="1"/>
  <c r="E32" i="1" s="1"/>
  <c r="G26" i="1"/>
  <c r="F26" i="1"/>
  <c r="E25" i="1"/>
  <c r="E24" i="1"/>
  <c r="E23" i="1"/>
  <c r="E22" i="1"/>
  <c r="E26" i="1" s="1"/>
  <c r="AM19" i="1"/>
  <c r="AJ19" i="1"/>
  <c r="AE19" i="1"/>
  <c r="AD19" i="1"/>
  <c r="AC19" i="1"/>
  <c r="AB19" i="1"/>
  <c r="AA19" i="1"/>
  <c r="Z19" i="1"/>
  <c r="Y19" i="1"/>
  <c r="X19" i="1"/>
  <c r="W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AG18" i="1"/>
  <c r="AI18" i="1" s="1"/>
  <c r="AF18" i="1"/>
  <c r="AH18" i="1" s="1"/>
  <c r="AK18" i="1" s="1"/>
  <c r="E18" i="1"/>
  <c r="AG17" i="1"/>
  <c r="AI17" i="1" s="1"/>
  <c r="AF17" i="1"/>
  <c r="AH17" i="1" s="1"/>
  <c r="E17" i="1"/>
  <c r="AG16" i="1"/>
  <c r="AI16" i="1" s="1"/>
  <c r="AF16" i="1"/>
  <c r="AH16" i="1" s="1"/>
  <c r="AK16" i="1" s="1"/>
  <c r="E16" i="1"/>
  <c r="AG15" i="1"/>
  <c r="AI15" i="1" s="1"/>
  <c r="AF15" i="1"/>
  <c r="AH15" i="1" s="1"/>
  <c r="AK15" i="1" s="1"/>
  <c r="E15" i="1"/>
  <c r="AG14" i="1"/>
  <c r="AI14" i="1" s="1"/>
  <c r="AF14" i="1"/>
  <c r="AH14" i="1" s="1"/>
  <c r="AK14" i="1" s="1"/>
  <c r="E14" i="1"/>
  <c r="AG13" i="1"/>
  <c r="AI13" i="1" s="1"/>
  <c r="AF13" i="1"/>
  <c r="AH13" i="1" s="1"/>
  <c r="E13" i="1"/>
  <c r="AG12" i="1"/>
  <c r="AI12" i="1" s="1"/>
  <c r="AF12" i="1"/>
  <c r="AH12" i="1" s="1"/>
  <c r="AK12" i="1" s="1"/>
  <c r="E12" i="1"/>
  <c r="AG11" i="1"/>
  <c r="AI11" i="1" s="1"/>
  <c r="AF11" i="1"/>
  <c r="AH11" i="1" s="1"/>
  <c r="AK11" i="1" s="1"/>
  <c r="E11" i="1"/>
  <c r="AG10" i="1"/>
  <c r="AI10" i="1" s="1"/>
  <c r="AF10" i="1"/>
  <c r="AH10" i="1" s="1"/>
  <c r="AK10" i="1" s="1"/>
  <c r="E10" i="1"/>
  <c r="AG9" i="1"/>
  <c r="AI9" i="1" s="1"/>
  <c r="AF9" i="1"/>
  <c r="AH9" i="1" s="1"/>
  <c r="E9" i="1"/>
  <c r="AG8" i="1"/>
  <c r="AI8" i="1" s="1"/>
  <c r="AF8" i="1"/>
  <c r="AH8" i="1" s="1"/>
  <c r="AK8" i="1" s="1"/>
  <c r="E8" i="1"/>
  <c r="AG7" i="1"/>
  <c r="AI7" i="1" s="1"/>
  <c r="AF7" i="1"/>
  <c r="AH7" i="1" s="1"/>
  <c r="E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G6" i="1"/>
  <c r="AI6" i="1" s="1"/>
  <c r="AF6" i="1"/>
  <c r="AH6" i="1" s="1"/>
  <c r="E6" i="1"/>
  <c r="A6" i="1"/>
  <c r="AG5" i="1"/>
  <c r="AG19" i="1" s="1"/>
  <c r="AF5" i="1"/>
  <c r="AH5" i="1" s="1"/>
  <c r="E5" i="1"/>
  <c r="A5" i="1"/>
  <c r="AK6" i="1" l="1"/>
  <c r="AK7" i="1"/>
  <c r="AH19" i="1"/>
  <c r="AK9" i="1"/>
  <c r="AK13" i="1"/>
  <c r="AK17" i="1"/>
  <c r="AI5" i="1"/>
  <c r="AI19" i="1" s="1"/>
  <c r="AF19" i="1"/>
  <c r="AK5" i="1" l="1"/>
  <c r="AK19" i="1" s="1"/>
</calcChain>
</file>

<file path=xl/sharedStrings.xml><?xml version="1.0" encoding="utf-8"?>
<sst xmlns="http://schemas.openxmlformats.org/spreadsheetml/2006/main" count="209" uniqueCount="133">
  <si>
    <t>アクアリーナCUP</t>
    <phoneticPr fontId="3"/>
  </si>
  <si>
    <t>個人</t>
  </si>
  <si>
    <t>ﾘﾚｰ</t>
  </si>
  <si>
    <t>ﾌﾟﾛｸﾞﾗﾑ</t>
  </si>
  <si>
    <t>申込</t>
  </si>
  <si>
    <t>入金</t>
  </si>
  <si>
    <t>会場：ｱｸｱﾘｰﾅ（京都）</t>
  </si>
  <si>
    <t>現在</t>
  </si>
  <si>
    <t>種目</t>
  </si>
  <si>
    <t>100m</t>
  </si>
  <si>
    <t>4*25</t>
    <phoneticPr fontId="3"/>
  </si>
  <si>
    <t>200m</t>
  </si>
  <si>
    <t>25m</t>
  </si>
  <si>
    <t>100m</t>
    <phoneticPr fontId="3"/>
  </si>
  <si>
    <t>50m</t>
  </si>
  <si>
    <t>種目数</t>
  </si>
  <si>
    <t>参加料</t>
  </si>
  <si>
    <t>等申込</t>
  </si>
  <si>
    <t>合計</t>
  </si>
  <si>
    <t>確認</t>
  </si>
  <si>
    <t>氏名</t>
  </si>
  <si>
    <t>ﾌﾘｶﾞﾅ</t>
  </si>
  <si>
    <t>生年月日</t>
  </si>
  <si>
    <t>年齢</t>
  </si>
  <si>
    <t>ID</t>
  </si>
  <si>
    <t>①</t>
  </si>
  <si>
    <t>②</t>
  </si>
  <si>
    <t>個ﾒ</t>
  </si>
  <si>
    <t>背</t>
  </si>
  <si>
    <t>蝶</t>
  </si>
  <si>
    <t>自</t>
  </si>
  <si>
    <t>平</t>
  </si>
  <si>
    <t>MR</t>
    <phoneticPr fontId="3"/>
  </si>
  <si>
    <t>FR</t>
    <phoneticPr fontId="3"/>
  </si>
  <si>
    <t>FAM.R</t>
    <phoneticPr fontId="3"/>
  </si>
  <si>
    <t>混MR</t>
    <rPh sb="0" eb="1">
      <t>コン</t>
    </rPh>
    <phoneticPr fontId="3"/>
  </si>
  <si>
    <t>混FR</t>
    <rPh sb="0" eb="1">
      <t>コン</t>
    </rPh>
    <phoneticPr fontId="3"/>
  </si>
  <si>
    <t>日</t>
  </si>
  <si>
    <t>池田　敬徳</t>
  </si>
  <si>
    <t>ｲｹﾀﾞﾀｶﾉﾘ</t>
  </si>
  <si>
    <t>100br</t>
    <phoneticPr fontId="3"/>
  </si>
  <si>
    <t>200br</t>
    <phoneticPr fontId="3"/>
  </si>
  <si>
    <t>br</t>
    <phoneticPr fontId="3"/>
  </si>
  <si>
    <t>中和　粋子</t>
  </si>
  <si>
    <t>ﾅｶﾜｽｲｺ</t>
  </si>
  <si>
    <t>100fr</t>
    <phoneticPr fontId="3"/>
  </si>
  <si>
    <t>50ba</t>
    <phoneticPr fontId="3"/>
  </si>
  <si>
    <t>fr-2</t>
    <phoneticPr fontId="3"/>
  </si>
  <si>
    <t>小寺　恭子</t>
  </si>
  <si>
    <t>ｺﾃﾗｷｮｳｺ</t>
  </si>
  <si>
    <t>25fly</t>
    <phoneticPr fontId="3"/>
  </si>
  <si>
    <t>200fr</t>
    <phoneticPr fontId="3"/>
  </si>
  <si>
    <t>fly</t>
    <phoneticPr fontId="3"/>
  </si>
  <si>
    <t>鳥越　美由紀</t>
  </si>
  <si>
    <t>ﾄﾘｺﾞｴﾐﾕｷ</t>
  </si>
  <si>
    <t>100fr</t>
    <phoneticPr fontId="3"/>
  </si>
  <si>
    <t>25fly</t>
    <phoneticPr fontId="3"/>
  </si>
  <si>
    <t>fr</t>
    <phoneticPr fontId="3"/>
  </si>
  <si>
    <t>豊川　美恵子</t>
  </si>
  <si>
    <t>ﾄﾖｶﾜﾐｴｺ</t>
  </si>
  <si>
    <t>50fly</t>
    <phoneticPr fontId="3"/>
  </si>
  <si>
    <t>25fly</t>
    <phoneticPr fontId="3"/>
  </si>
  <si>
    <t>ba</t>
    <phoneticPr fontId="3"/>
  </si>
  <si>
    <t>村上　健二</t>
  </si>
  <si>
    <t>ﾑﾗｶﾐｹﾝｼﾞ</t>
  </si>
  <si>
    <t>100IM</t>
    <phoneticPr fontId="3"/>
  </si>
  <si>
    <t>50ba</t>
    <phoneticPr fontId="3"/>
  </si>
  <si>
    <t>fr-4</t>
    <phoneticPr fontId="3"/>
  </si>
  <si>
    <t>望月　はつき</t>
  </si>
  <si>
    <t>ﾓﾁﾂﾞｷﾊﾂｷ</t>
  </si>
  <si>
    <t>100br</t>
    <phoneticPr fontId="3"/>
  </si>
  <si>
    <t>200br</t>
    <phoneticPr fontId="3"/>
  </si>
  <si>
    <t>br</t>
    <phoneticPr fontId="3"/>
  </si>
  <si>
    <t>草木　望</t>
  </si>
  <si>
    <t>ｸｻｷﾉｿﾞﾐ</t>
    <phoneticPr fontId="3"/>
  </si>
  <si>
    <t>100fr</t>
    <phoneticPr fontId="3"/>
  </si>
  <si>
    <t>50fr</t>
    <phoneticPr fontId="3"/>
  </si>
  <si>
    <t>fr-1</t>
    <phoneticPr fontId="3"/>
  </si>
  <si>
    <t>山本　純也</t>
  </si>
  <si>
    <t>ﾔﾏﾓﾄｼﾞｭﾝﾔ</t>
  </si>
  <si>
    <t>100br</t>
    <phoneticPr fontId="3"/>
  </si>
  <si>
    <t>50fly</t>
    <phoneticPr fontId="3"/>
  </si>
  <si>
    <t>ba</t>
    <phoneticPr fontId="3"/>
  </si>
  <si>
    <t>能勢　麻里</t>
  </si>
  <si>
    <t>ﾉｾﾏﾘ</t>
  </si>
  <si>
    <t>25br</t>
    <phoneticPr fontId="3"/>
  </si>
  <si>
    <t>fr</t>
    <phoneticPr fontId="3"/>
  </si>
  <si>
    <t>土屋 廣二</t>
  </si>
  <si>
    <t>ﾂﾁﾔｺｳｼﾞ</t>
  </si>
  <si>
    <t>50fly</t>
    <phoneticPr fontId="3"/>
  </si>
  <si>
    <t>fr-2</t>
    <phoneticPr fontId="3"/>
  </si>
  <si>
    <t>山本　郁子</t>
  </si>
  <si>
    <t>ﾔﾏﾓﾄｲｸｺ</t>
  </si>
  <si>
    <t>山本　裕文</t>
  </si>
  <si>
    <t>ﾔﾏﾓﾄﾋﾛﾌﾐ</t>
  </si>
  <si>
    <t>fr-3</t>
    <phoneticPr fontId="3"/>
  </si>
  <si>
    <t>小寺　真梨子</t>
  </si>
  <si>
    <t>ｺﾃﾗﾏﾘｺ</t>
  </si>
  <si>
    <t>25fly</t>
    <phoneticPr fontId="3"/>
  </si>
  <si>
    <t>fly</t>
    <phoneticPr fontId="3"/>
  </si>
  <si>
    <t>4*25m MR</t>
    <phoneticPr fontId="3"/>
  </si>
  <si>
    <t>4*25m FR</t>
    <phoneticPr fontId="3"/>
  </si>
  <si>
    <t>4*25m MMR</t>
    <phoneticPr fontId="3"/>
  </si>
  <si>
    <t>4*25m MFR</t>
    <phoneticPr fontId="3"/>
  </si>
  <si>
    <t>https://www.youtube.com/watch?v=qCmTEQPyP4c</t>
    <phoneticPr fontId="2"/>
  </si>
  <si>
    <t>https://www.youtube.com/watch?v=GvWLFZm6huE</t>
    <phoneticPr fontId="2"/>
  </si>
  <si>
    <t>https://www.youtube.com/watch?v=_uvaZK9U4C8</t>
    <phoneticPr fontId="2"/>
  </si>
  <si>
    <t>https://www.youtube.com/watch?v=iMka7uOh5z0</t>
    <phoneticPr fontId="2"/>
  </si>
  <si>
    <t>https://www.youtube.com/watch?v=U8oo7PpOods</t>
    <phoneticPr fontId="2"/>
  </si>
  <si>
    <t>棄権</t>
    <rPh sb="0" eb="2">
      <t>キケン</t>
    </rPh>
    <phoneticPr fontId="3"/>
  </si>
  <si>
    <t>https://www.youtube.com/watch?v=NPdvJzQ1Ibg</t>
    <phoneticPr fontId="2"/>
  </si>
  <si>
    <t>https://www.youtube.com/watch?v=rcRqE-DAg-4</t>
    <phoneticPr fontId="2"/>
  </si>
  <si>
    <t>https://www.youtube.com/watch?v=f0V3MOHkQhY</t>
    <phoneticPr fontId="2"/>
  </si>
  <si>
    <t>https://www.youtube.com/watch?v=jFOYx5PoRfo</t>
    <phoneticPr fontId="2"/>
  </si>
  <si>
    <t>https://www.youtube.com/watch?v=vmuALBAHq_U</t>
    <phoneticPr fontId="2"/>
  </si>
  <si>
    <t>https://www.youtube.com/watch?v=_oy3G61eDYM</t>
    <phoneticPr fontId="2"/>
  </si>
  <si>
    <t>https://www.youtube.com/watch?v=oDHVKbMrERg</t>
    <phoneticPr fontId="2"/>
  </si>
  <si>
    <t>https://www.youtube.com/watch?v=OY8Is_E0tw4</t>
    <phoneticPr fontId="2"/>
  </si>
  <si>
    <t>https://www.youtube.com/watch?v=8P1MiUFYb64</t>
    <phoneticPr fontId="2"/>
  </si>
  <si>
    <t>https://www.youtube.com/watch?v=VUmjCGjMQe8</t>
    <phoneticPr fontId="2"/>
  </si>
  <si>
    <t>https://www.youtube.com/watch?v=QY0Zcl_nLzY</t>
    <phoneticPr fontId="2"/>
  </si>
  <si>
    <t>https://www.youtube.com/watch?v=3MBCrgnTuQE</t>
    <phoneticPr fontId="2"/>
  </si>
  <si>
    <t>https://www.youtube.com/watch?v=KinsgpRZNyg</t>
    <phoneticPr fontId="2"/>
  </si>
  <si>
    <t>https://www.youtube.com/watch?v=JJFMe8UvJJk</t>
    <phoneticPr fontId="3"/>
  </si>
  <si>
    <t>https://www.youtube.com/watch?v=gAYMTWgnlog</t>
    <phoneticPr fontId="2"/>
  </si>
  <si>
    <t>https://www.youtube.com/watch?v=FeV7wAtEiB4</t>
    <phoneticPr fontId="2"/>
  </si>
  <si>
    <t>https://www.youtube.com/watch?v=pW7SNB-_nZE</t>
    <phoneticPr fontId="2"/>
  </si>
  <si>
    <t>https://www.youtube.com/watch?v=HNbTmc9P99A</t>
    <phoneticPr fontId="2"/>
  </si>
  <si>
    <t>https://www.youtube.com/watch?v=OHqgQH58AZU</t>
    <phoneticPr fontId="2"/>
  </si>
  <si>
    <t>https://www.youtube.com/watch?v=GAn2Yt_ttS4</t>
    <phoneticPr fontId="2"/>
  </si>
  <si>
    <t>https://www.youtube.com/watch?v=9bb0d--Op5s</t>
    <phoneticPr fontId="2"/>
  </si>
  <si>
    <t>https://www.youtube.com/watch?v=OWBgkc8ysOY</t>
    <phoneticPr fontId="2"/>
  </si>
  <si>
    <t>https://www.youtube.com/watch?v=sJoCQzv792I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</si>
</sst>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/d;\-;\-;@"/>
    <numFmt numFmtId="177" formatCode="m/d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11" fillId="0" borderId="12" xfId="2" applyFont="1" applyFill="1" applyBorder="1" applyAlignment="1">
      <alignment horizontal="left" wrapText="1"/>
    </xf>
    <xf numFmtId="0" fontId="10" fillId="0" borderId="0" xfId="2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20" fontId="5" fillId="0" borderId="1" xfId="0" applyNumberFormat="1" applyFont="1" applyFill="1" applyBorder="1" applyAlignment="1">
      <alignment horizontal="left"/>
    </xf>
    <xf numFmtId="20" fontId="5" fillId="0" borderId="0" xfId="0" applyNumberFormat="1" applyFont="1" applyFill="1" applyAlignment="1">
      <alignment horizontal="left"/>
    </xf>
    <xf numFmtId="20" fontId="5" fillId="0" borderId="0" xfId="0" applyNumberFormat="1" applyFont="1" applyFill="1" applyBorder="1" applyAlignment="1">
      <alignment horizontal="left"/>
    </xf>
    <xf numFmtId="6" fontId="5" fillId="0" borderId="0" xfId="1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6" fontId="5" fillId="0" borderId="3" xfId="1" applyFont="1" applyFill="1" applyBorder="1" applyAlignment="1">
      <alignment horizontal="left"/>
    </xf>
    <xf numFmtId="176" fontId="4" fillId="0" borderId="3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6" fontId="5" fillId="0" borderId="8" xfId="1" applyFont="1" applyFill="1" applyBorder="1" applyAlignment="1">
      <alignment horizontal="left"/>
    </xf>
    <xf numFmtId="176" fontId="4" fillId="0" borderId="8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6" fontId="4" fillId="0" borderId="9" xfId="1" applyFont="1" applyFill="1" applyBorder="1" applyAlignment="1">
      <alignment horizontal="left"/>
    </xf>
    <xf numFmtId="6" fontId="4" fillId="0" borderId="8" xfId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177" fontId="6" fillId="0" borderId="12" xfId="0" applyNumberFormat="1" applyFont="1" applyFill="1" applyBorder="1" applyAlignment="1">
      <alignment horizontal="left" vertical="center"/>
    </xf>
    <xf numFmtId="6" fontId="6" fillId="0" borderId="12" xfId="1" applyFont="1" applyFill="1" applyBorder="1" applyAlignment="1">
      <alignment horizontal="left" vertical="center"/>
    </xf>
    <xf numFmtId="14" fontId="6" fillId="0" borderId="12" xfId="1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21" fontId="5" fillId="0" borderId="13" xfId="0" applyNumberFormat="1" applyFont="1" applyFill="1" applyBorder="1" applyAlignment="1">
      <alignment horizontal="left" wrapText="1"/>
    </xf>
    <xf numFmtId="0" fontId="10" fillId="0" borderId="12" xfId="2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6" fontId="5" fillId="0" borderId="12" xfId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 vertical="center"/>
    </xf>
    <xf numFmtId="177" fontId="7" fillId="0" borderId="12" xfId="0" applyNumberFormat="1" applyFont="1" applyFill="1" applyBorder="1" applyAlignment="1">
      <alignment horizontal="left" vertical="center" shrinkToFit="1"/>
    </xf>
    <xf numFmtId="6" fontId="7" fillId="0" borderId="12" xfId="1" applyFont="1" applyFill="1" applyBorder="1" applyAlignment="1">
      <alignment horizontal="left" vertical="center" shrinkToFit="1"/>
    </xf>
    <xf numFmtId="14" fontId="7" fillId="0" borderId="12" xfId="1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21" fontId="10" fillId="0" borderId="13" xfId="2" applyNumberForma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left" wrapText="1"/>
    </xf>
    <xf numFmtId="6" fontId="8" fillId="0" borderId="12" xfId="1" applyFont="1" applyFill="1" applyBorder="1" applyAlignment="1">
      <alignment horizontal="left"/>
    </xf>
    <xf numFmtId="176" fontId="8" fillId="0" borderId="1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177" fontId="7" fillId="0" borderId="12" xfId="0" applyNumberFormat="1" applyFont="1" applyFill="1" applyBorder="1" applyAlignment="1">
      <alignment horizontal="left" vertical="center"/>
    </xf>
    <xf numFmtId="6" fontId="7" fillId="0" borderId="12" xfId="1" applyFont="1" applyFill="1" applyBorder="1" applyAlignment="1">
      <alignment horizontal="left" vertical="center"/>
    </xf>
    <xf numFmtId="14" fontId="7" fillId="0" borderId="12" xfId="1" applyNumberFormat="1" applyFont="1" applyFill="1" applyBorder="1" applyAlignment="1">
      <alignment horizontal="left" vertical="center"/>
    </xf>
    <xf numFmtId="21" fontId="8" fillId="0" borderId="13" xfId="0" applyNumberFormat="1" applyFont="1" applyFill="1" applyBorder="1" applyAlignment="1">
      <alignment horizontal="left" wrapText="1"/>
    </xf>
    <xf numFmtId="177" fontId="7" fillId="0" borderId="12" xfId="0" applyNumberFormat="1" applyFont="1" applyBorder="1" applyAlignment="1">
      <alignment horizontal="left" vertical="center" shrinkToFit="1"/>
    </xf>
    <xf numFmtId="6" fontId="7" fillId="0" borderId="12" xfId="1" applyFont="1" applyBorder="1" applyAlignment="1">
      <alignment horizontal="left" vertical="center" shrinkToFit="1"/>
    </xf>
    <xf numFmtId="14" fontId="7" fillId="0" borderId="12" xfId="1" applyNumberFormat="1" applyFont="1" applyBorder="1" applyAlignment="1">
      <alignment horizontal="left" vertical="center" shrinkToFit="1"/>
    </xf>
    <xf numFmtId="177" fontId="6" fillId="0" borderId="12" xfId="0" applyNumberFormat="1" applyFont="1" applyBorder="1" applyAlignment="1">
      <alignment horizontal="left" vertical="center" shrinkToFit="1"/>
    </xf>
    <xf numFmtId="6" fontId="6" fillId="0" borderId="12" xfId="1" applyFont="1" applyBorder="1" applyAlignment="1">
      <alignment horizontal="left" vertical="center" shrinkToFit="1"/>
    </xf>
    <xf numFmtId="14" fontId="6" fillId="0" borderId="12" xfId="1" applyNumberFormat="1" applyFont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77" fontId="6" fillId="0" borderId="12" xfId="0" applyNumberFormat="1" applyFont="1" applyFill="1" applyBorder="1" applyAlignment="1">
      <alignment horizontal="left" vertical="center" shrinkToFit="1"/>
    </xf>
    <xf numFmtId="6" fontId="6" fillId="0" borderId="12" xfId="1" applyFont="1" applyFill="1" applyBorder="1" applyAlignment="1">
      <alignment horizontal="left" vertical="center" shrinkToFit="1"/>
    </xf>
    <xf numFmtId="14" fontId="6" fillId="0" borderId="12" xfId="1" applyNumberFormat="1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10" fillId="0" borderId="5" xfId="2" applyFill="1" applyBorder="1" applyAlignment="1">
      <alignment horizontal="left" wrapTex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f0V3MOHkQhY" TargetMode="External"/><Relationship Id="rId13" Type="http://schemas.openxmlformats.org/officeDocument/2006/relationships/hyperlink" Target="https://www.youtube.com/watch?v=OY8Is_E0tw4" TargetMode="External"/><Relationship Id="rId18" Type="http://schemas.openxmlformats.org/officeDocument/2006/relationships/hyperlink" Target="https://www.youtube.com/watch?v=KinsgpRZNyg" TargetMode="External"/><Relationship Id="rId26" Type="http://schemas.openxmlformats.org/officeDocument/2006/relationships/hyperlink" Target="https://www.youtube.com/watch?v=9bb0d--Op5s" TargetMode="External"/><Relationship Id="rId3" Type="http://schemas.openxmlformats.org/officeDocument/2006/relationships/hyperlink" Target="https://www.youtube.com/watch?v=_uvaZK9U4C8" TargetMode="External"/><Relationship Id="rId21" Type="http://schemas.openxmlformats.org/officeDocument/2006/relationships/hyperlink" Target="https://www.youtube.com/watch?v=FeV7wAtEiB4" TargetMode="External"/><Relationship Id="rId7" Type="http://schemas.openxmlformats.org/officeDocument/2006/relationships/hyperlink" Target="https://www.youtube.com/watch?v=rcRqE-DAg-4" TargetMode="External"/><Relationship Id="rId12" Type="http://schemas.openxmlformats.org/officeDocument/2006/relationships/hyperlink" Target="https://www.youtube.com/watch?v=oDHVKbMrERg" TargetMode="External"/><Relationship Id="rId17" Type="http://schemas.openxmlformats.org/officeDocument/2006/relationships/hyperlink" Target="https://www.youtube.com/watch?v=3MBCrgnTuQE" TargetMode="External"/><Relationship Id="rId25" Type="http://schemas.openxmlformats.org/officeDocument/2006/relationships/hyperlink" Target="https://www.youtube.com/watch?v=GAn2Yt_ttS4" TargetMode="External"/><Relationship Id="rId2" Type="http://schemas.openxmlformats.org/officeDocument/2006/relationships/hyperlink" Target="https://www.youtube.com/watch?v=GvWLFZm6huE" TargetMode="External"/><Relationship Id="rId16" Type="http://schemas.openxmlformats.org/officeDocument/2006/relationships/hyperlink" Target="https://www.youtube.com/watch?v=QY0Zcl_nLzY" TargetMode="External"/><Relationship Id="rId20" Type="http://schemas.openxmlformats.org/officeDocument/2006/relationships/hyperlink" Target="https://www.youtube.com/watch?v=gAYMTWgnlog" TargetMode="External"/><Relationship Id="rId1" Type="http://schemas.openxmlformats.org/officeDocument/2006/relationships/hyperlink" Target="https://www.youtube.com/watch?v=qCmTEQPyP4c" TargetMode="External"/><Relationship Id="rId6" Type="http://schemas.openxmlformats.org/officeDocument/2006/relationships/hyperlink" Target="https://www.youtube.com/watch?v=NPdvJzQ1Ibg" TargetMode="External"/><Relationship Id="rId11" Type="http://schemas.openxmlformats.org/officeDocument/2006/relationships/hyperlink" Target="https://www.youtube.com/watch?v=_oy3G61eDYM" TargetMode="External"/><Relationship Id="rId24" Type="http://schemas.openxmlformats.org/officeDocument/2006/relationships/hyperlink" Target="https://www.youtube.com/watch?v=OHqgQH58AZU" TargetMode="External"/><Relationship Id="rId5" Type="http://schemas.openxmlformats.org/officeDocument/2006/relationships/hyperlink" Target="https://www.youtube.com/watch?v=U8oo7PpOods" TargetMode="External"/><Relationship Id="rId15" Type="http://schemas.openxmlformats.org/officeDocument/2006/relationships/hyperlink" Target="https://www.youtube.com/watch?v=VUmjCGjMQe8" TargetMode="External"/><Relationship Id="rId23" Type="http://schemas.openxmlformats.org/officeDocument/2006/relationships/hyperlink" Target="https://www.youtube.com/watch?v=HNbTmc9P99A" TargetMode="External"/><Relationship Id="rId28" Type="http://schemas.openxmlformats.org/officeDocument/2006/relationships/hyperlink" Target="https://www.youtube.com/watch?v=sJoCQzv792I" TargetMode="External"/><Relationship Id="rId10" Type="http://schemas.openxmlformats.org/officeDocument/2006/relationships/hyperlink" Target="https://www.youtube.com/watch?v=vmuALBAHq_U" TargetMode="External"/><Relationship Id="rId19" Type="http://schemas.openxmlformats.org/officeDocument/2006/relationships/hyperlink" Target="https://www.youtube.com/watch?v=JJFMe8UvJJk" TargetMode="External"/><Relationship Id="rId4" Type="http://schemas.openxmlformats.org/officeDocument/2006/relationships/hyperlink" Target="https://www.youtube.com/watch?v=iMka7uOh5z0" TargetMode="External"/><Relationship Id="rId9" Type="http://schemas.openxmlformats.org/officeDocument/2006/relationships/hyperlink" Target="https://www.youtube.com/watch?v=jFOYx5PoRfo" TargetMode="External"/><Relationship Id="rId14" Type="http://schemas.openxmlformats.org/officeDocument/2006/relationships/hyperlink" Target="https://www.youtube.com/watch?v=8P1MiUFYb64" TargetMode="External"/><Relationship Id="rId22" Type="http://schemas.openxmlformats.org/officeDocument/2006/relationships/hyperlink" Target="https://www.youtube.com/watch?v=pW7SNB-_nZE" TargetMode="External"/><Relationship Id="rId27" Type="http://schemas.openxmlformats.org/officeDocument/2006/relationships/hyperlink" Target="https://www.youtube.com/watch?v=OWBgkc8ys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tabSelected="1" topLeftCell="W1" workbookViewId="0">
      <selection sqref="A1:AM4"/>
    </sheetView>
  </sheetViews>
  <sheetFormatPr defaultRowHeight="13.5"/>
  <cols>
    <col min="1" max="1" width="4.5" style="1" bestFit="1" customWidth="1"/>
    <col min="2" max="2" width="21.375" style="1" bestFit="1" customWidth="1"/>
    <col min="3" max="3" width="10.75" style="1" hidden="1" customWidth="1"/>
    <col min="4" max="4" width="15.25" style="15" hidden="1" customWidth="1"/>
    <col min="5" max="5" width="5.75" style="1" hidden="1" customWidth="1"/>
    <col min="6" max="6" width="16.125" style="1" hidden="1" customWidth="1"/>
    <col min="7" max="7" width="8" style="1" hidden="1" customWidth="1"/>
    <col min="8" max="8" width="7.875" style="1" hidden="1" customWidth="1"/>
    <col min="9" max="9" width="9.625" style="1" bestFit="1" customWidth="1"/>
    <col min="10" max="11" width="6.625" style="1" bestFit="1" customWidth="1"/>
    <col min="12" max="13" width="9.625" style="1" bestFit="1" customWidth="1"/>
    <col min="14" max="14" width="6.25" style="1" bestFit="1" customWidth="1"/>
    <col min="15" max="16" width="6.625" style="1" bestFit="1" customWidth="1"/>
    <col min="17" max="17" width="5.5" style="1" bestFit="1" customWidth="1"/>
    <col min="18" max="18" width="7.375" style="1" bestFit="1" customWidth="1"/>
    <col min="19" max="19" width="5.5" style="1" bestFit="1" customWidth="1"/>
    <col min="20" max="20" width="7.375" style="1" bestFit="1" customWidth="1"/>
    <col min="21" max="21" width="6.25" style="1" bestFit="1" customWidth="1"/>
    <col min="22" max="22" width="7.375" style="1" bestFit="1" customWidth="1"/>
    <col min="23" max="24" width="9.625" style="1" bestFit="1" customWidth="1"/>
    <col min="25" max="25" width="6.625" style="1" bestFit="1" customWidth="1"/>
    <col min="26" max="26" width="6.5" style="1" bestFit="1" customWidth="1"/>
    <col min="27" max="27" width="9.625" style="1" bestFit="1" customWidth="1"/>
    <col min="28" max="29" width="7.375" style="1" bestFit="1" customWidth="1"/>
    <col min="30" max="30" width="5.5" style="1" bestFit="1" customWidth="1"/>
    <col min="31" max="31" width="6.25" style="1" bestFit="1" customWidth="1"/>
    <col min="32" max="33" width="7.125" style="1" hidden="1" customWidth="1"/>
    <col min="34" max="34" width="7.375" style="1" hidden="1" customWidth="1"/>
    <col min="35" max="35" width="8" style="19" hidden="1" customWidth="1"/>
    <col min="36" max="36" width="7.625" style="1" hidden="1" customWidth="1"/>
    <col min="37" max="37" width="9.125" style="19" hidden="1" customWidth="1"/>
    <col min="38" max="38" width="5.25" style="20" hidden="1" customWidth="1"/>
    <col min="39" max="39" width="4.125" style="1" bestFit="1" customWidth="1"/>
    <col min="40" max="16384" width="9" style="1"/>
  </cols>
  <sheetData>
    <row r="1" spans="1:255">
      <c r="B1" s="15">
        <v>41758</v>
      </c>
      <c r="E1" s="15"/>
      <c r="F1" s="15"/>
      <c r="G1" s="15"/>
      <c r="H1" s="15"/>
      <c r="I1" s="16"/>
      <c r="J1" s="17"/>
      <c r="K1" s="17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I1" s="19">
        <v>500</v>
      </c>
    </row>
    <row r="2" spans="1:255">
      <c r="B2" s="1" t="s">
        <v>0</v>
      </c>
      <c r="D2" s="15">
        <v>41758</v>
      </c>
      <c r="I2" s="2">
        <v>1</v>
      </c>
      <c r="J2" s="3">
        <v>2</v>
      </c>
      <c r="K2" s="3">
        <v>3</v>
      </c>
      <c r="L2" s="3">
        <v>4</v>
      </c>
      <c r="M2" s="3">
        <v>5</v>
      </c>
      <c r="N2" s="4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4">
        <v>13</v>
      </c>
      <c r="V2" s="4">
        <v>14</v>
      </c>
      <c r="W2" s="3">
        <v>15</v>
      </c>
      <c r="X2" s="3">
        <v>16</v>
      </c>
      <c r="Y2" s="3">
        <v>17</v>
      </c>
      <c r="Z2" s="4">
        <v>18</v>
      </c>
      <c r="AA2" s="3">
        <v>19</v>
      </c>
      <c r="AB2" s="3">
        <v>20</v>
      </c>
      <c r="AC2" s="3">
        <v>21</v>
      </c>
      <c r="AD2" s="3">
        <v>22</v>
      </c>
      <c r="AE2" s="4">
        <v>23</v>
      </c>
      <c r="AF2" s="21" t="s">
        <v>1</v>
      </c>
      <c r="AG2" s="21" t="s">
        <v>2</v>
      </c>
      <c r="AH2" s="21" t="s">
        <v>1</v>
      </c>
      <c r="AI2" s="22" t="s">
        <v>2</v>
      </c>
      <c r="AJ2" s="22" t="s">
        <v>3</v>
      </c>
      <c r="AK2" s="23" t="s">
        <v>4</v>
      </c>
      <c r="AL2" s="24" t="s">
        <v>5</v>
      </c>
    </row>
    <row r="3" spans="1:255">
      <c r="A3" s="25"/>
      <c r="B3" s="1" t="s">
        <v>6</v>
      </c>
      <c r="C3" s="25"/>
      <c r="D3" s="15">
        <v>42004</v>
      </c>
      <c r="E3" s="25" t="s">
        <v>7</v>
      </c>
      <c r="F3" s="25"/>
      <c r="G3" s="26" t="s">
        <v>8</v>
      </c>
      <c r="H3" s="27" t="s">
        <v>8</v>
      </c>
      <c r="I3" s="5" t="s">
        <v>9</v>
      </c>
      <c r="J3" s="6" t="s">
        <v>9</v>
      </c>
      <c r="K3" s="6" t="s">
        <v>9</v>
      </c>
      <c r="L3" s="6" t="s">
        <v>9</v>
      </c>
      <c r="M3" s="6" t="s">
        <v>9</v>
      </c>
      <c r="N3" s="7" t="s">
        <v>10</v>
      </c>
      <c r="O3" s="6" t="s">
        <v>11</v>
      </c>
      <c r="P3" s="6" t="s">
        <v>11</v>
      </c>
      <c r="Q3" s="6" t="s">
        <v>12</v>
      </c>
      <c r="R3" s="6" t="s">
        <v>12</v>
      </c>
      <c r="S3" s="6" t="s">
        <v>12</v>
      </c>
      <c r="T3" s="6" t="s">
        <v>12</v>
      </c>
      <c r="U3" s="7" t="s">
        <v>10</v>
      </c>
      <c r="V3" s="7" t="s">
        <v>13</v>
      </c>
      <c r="W3" s="6" t="s">
        <v>11</v>
      </c>
      <c r="X3" s="6" t="s">
        <v>11</v>
      </c>
      <c r="Y3" s="6" t="s">
        <v>11</v>
      </c>
      <c r="Z3" s="7" t="s">
        <v>10</v>
      </c>
      <c r="AA3" s="6" t="s">
        <v>14</v>
      </c>
      <c r="AB3" s="6" t="s">
        <v>14</v>
      </c>
      <c r="AC3" s="6" t="s">
        <v>14</v>
      </c>
      <c r="AD3" s="6" t="s">
        <v>14</v>
      </c>
      <c r="AE3" s="7" t="s">
        <v>10</v>
      </c>
      <c r="AF3" s="28" t="s">
        <v>15</v>
      </c>
      <c r="AG3" s="28" t="s">
        <v>15</v>
      </c>
      <c r="AH3" s="28" t="s">
        <v>16</v>
      </c>
      <c r="AI3" s="29" t="s">
        <v>16</v>
      </c>
      <c r="AJ3" s="29" t="s">
        <v>17</v>
      </c>
      <c r="AK3" s="30" t="s">
        <v>18</v>
      </c>
      <c r="AL3" s="31" t="s">
        <v>19</v>
      </c>
    </row>
    <row r="4" spans="1:255">
      <c r="A4" s="25">
        <v>0</v>
      </c>
      <c r="B4" s="25" t="s">
        <v>20</v>
      </c>
      <c r="C4" s="25" t="s">
        <v>21</v>
      </c>
      <c r="D4" s="32" t="s">
        <v>22</v>
      </c>
      <c r="E4" s="25" t="s">
        <v>23</v>
      </c>
      <c r="F4" s="25" t="s">
        <v>24</v>
      </c>
      <c r="G4" s="26" t="s">
        <v>25</v>
      </c>
      <c r="H4" s="27" t="s">
        <v>26</v>
      </c>
      <c r="I4" s="8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10" t="s">
        <v>32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28</v>
      </c>
      <c r="T4" s="9" t="s">
        <v>29</v>
      </c>
      <c r="U4" s="10" t="s">
        <v>33</v>
      </c>
      <c r="V4" s="10" t="s">
        <v>34</v>
      </c>
      <c r="W4" s="9" t="s">
        <v>31</v>
      </c>
      <c r="X4" s="9" t="s">
        <v>30</v>
      </c>
      <c r="Y4" s="9" t="s">
        <v>27</v>
      </c>
      <c r="Z4" s="10" t="s">
        <v>35</v>
      </c>
      <c r="AA4" s="9" t="s">
        <v>28</v>
      </c>
      <c r="AB4" s="9" t="s">
        <v>30</v>
      </c>
      <c r="AC4" s="9" t="s">
        <v>29</v>
      </c>
      <c r="AD4" s="9" t="s">
        <v>31</v>
      </c>
      <c r="AE4" s="10" t="s">
        <v>36</v>
      </c>
      <c r="AF4" s="29"/>
      <c r="AG4" s="28"/>
      <c r="AH4" s="33"/>
      <c r="AI4" s="34">
        <v>2000</v>
      </c>
      <c r="AJ4" s="34"/>
      <c r="AK4" s="30"/>
      <c r="AL4" s="31" t="s">
        <v>37</v>
      </c>
    </row>
    <row r="5" spans="1:255" s="48" customFormat="1" ht="67.5">
      <c r="A5" s="35">
        <f>1+A4</f>
        <v>1</v>
      </c>
      <c r="B5" s="36" t="s">
        <v>38</v>
      </c>
      <c r="C5" s="37" t="s">
        <v>39</v>
      </c>
      <c r="D5" s="38">
        <v>17945</v>
      </c>
      <c r="E5" s="35">
        <f t="shared" ref="E5:E18" si="0">DATEDIF(D5,$D$3,"y")</f>
        <v>65</v>
      </c>
      <c r="F5" s="35">
        <v>4902160004</v>
      </c>
      <c r="G5" s="39" t="s">
        <v>40</v>
      </c>
      <c r="H5" s="39" t="s">
        <v>41</v>
      </c>
      <c r="I5" s="40"/>
      <c r="J5" s="41"/>
      <c r="K5" s="41"/>
      <c r="L5" s="42"/>
      <c r="M5" s="43" t="s">
        <v>126</v>
      </c>
      <c r="N5" s="44"/>
      <c r="O5" s="41"/>
      <c r="P5" s="41"/>
      <c r="Q5" s="41"/>
      <c r="R5" s="41"/>
      <c r="S5" s="41"/>
      <c r="T5" s="41"/>
      <c r="U5" s="44"/>
      <c r="V5" s="44"/>
      <c r="W5" s="13" t="s">
        <v>116</v>
      </c>
      <c r="X5" s="41"/>
      <c r="Y5" s="41"/>
      <c r="Z5" s="44" t="s">
        <v>42</v>
      </c>
      <c r="AA5" s="41"/>
      <c r="AB5" s="41"/>
      <c r="AC5" s="41"/>
      <c r="AD5" s="41"/>
      <c r="AE5" s="45"/>
      <c r="AF5" s="11">
        <f t="shared" ref="AF5:AF18" si="1">COUNTA(I5:AE5)-(COUNTA(N5)+COUNTA(U5)+COUNTA(Z5)+COUNTA(AE5))</f>
        <v>2</v>
      </c>
      <c r="AG5" s="11">
        <f t="shared" ref="AG5:AG18" si="2">COUNTA(N5)+COUNTA(U5)+COUNTA(Z5)+COUNTA(AE5)</f>
        <v>1</v>
      </c>
      <c r="AH5" s="46" t="str">
        <f t="shared" ref="AH5:AH18" si="3">IF(AF5=2,"\1800",IF(AF5=1,"\1000",IF(AF5=0,"\0")))</f>
        <v>\1800</v>
      </c>
      <c r="AI5" s="46">
        <f t="shared" ref="AI5:AI18" si="4">+AG5*$AI$4/4</f>
        <v>500</v>
      </c>
      <c r="AJ5" s="11"/>
      <c r="AK5" s="46">
        <f t="shared" ref="AK5:AK18" si="5">+AH5+AI5+AJ5</f>
        <v>2300</v>
      </c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63" customFormat="1" ht="67.5">
      <c r="A6" s="49">
        <f t="shared" ref="A6:A18" si="6">1+A5</f>
        <v>2</v>
      </c>
      <c r="B6" s="50" t="s">
        <v>43</v>
      </c>
      <c r="C6" s="51" t="s">
        <v>44</v>
      </c>
      <c r="D6" s="52">
        <v>18834</v>
      </c>
      <c r="E6" s="53">
        <f t="shared" si="0"/>
        <v>63</v>
      </c>
      <c r="F6" s="49">
        <v>5409011001</v>
      </c>
      <c r="G6" s="54" t="s">
        <v>45</v>
      </c>
      <c r="H6" s="54" t="s">
        <v>46</v>
      </c>
      <c r="I6" s="55"/>
      <c r="J6" s="56"/>
      <c r="K6" s="56"/>
      <c r="L6" s="57" t="s">
        <v>128</v>
      </c>
      <c r="M6" s="56"/>
      <c r="N6" s="58"/>
      <c r="O6" s="56"/>
      <c r="P6" s="56"/>
      <c r="Q6" s="56"/>
      <c r="R6" s="56"/>
      <c r="S6" s="56"/>
      <c r="T6" s="56"/>
      <c r="U6" s="58"/>
      <c r="V6" s="58"/>
      <c r="W6" s="56"/>
      <c r="X6" s="56"/>
      <c r="Y6" s="56"/>
      <c r="Z6" s="58"/>
      <c r="AA6" s="13" t="s">
        <v>112</v>
      </c>
      <c r="AB6" s="56"/>
      <c r="AC6" s="56"/>
      <c r="AD6" s="56"/>
      <c r="AE6" s="59" t="s">
        <v>47</v>
      </c>
      <c r="AF6" s="12">
        <f t="shared" si="1"/>
        <v>2</v>
      </c>
      <c r="AG6" s="12">
        <f t="shared" si="2"/>
        <v>1</v>
      </c>
      <c r="AH6" s="60" t="str">
        <f t="shared" si="3"/>
        <v>\1800</v>
      </c>
      <c r="AI6" s="60">
        <f t="shared" si="4"/>
        <v>500</v>
      </c>
      <c r="AJ6" s="12"/>
      <c r="AK6" s="60">
        <f t="shared" si="5"/>
        <v>2300</v>
      </c>
      <c r="AL6" s="61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</row>
    <row r="7" spans="1:255" s="63" customFormat="1" ht="94.5">
      <c r="A7" s="49">
        <f t="shared" si="6"/>
        <v>3</v>
      </c>
      <c r="B7" s="64" t="s">
        <v>48</v>
      </c>
      <c r="C7" s="65" t="s">
        <v>49</v>
      </c>
      <c r="D7" s="66">
        <v>19968</v>
      </c>
      <c r="E7" s="49">
        <f t="shared" si="0"/>
        <v>60</v>
      </c>
      <c r="F7" s="49">
        <v>5503021001</v>
      </c>
      <c r="G7" s="54" t="s">
        <v>50</v>
      </c>
      <c r="H7" s="54" t="s">
        <v>51</v>
      </c>
      <c r="I7" s="55"/>
      <c r="J7" s="56"/>
      <c r="K7" s="56"/>
      <c r="L7" s="67"/>
      <c r="M7" s="56"/>
      <c r="N7" s="58"/>
      <c r="O7" s="56"/>
      <c r="P7" s="56"/>
      <c r="Q7" s="56"/>
      <c r="R7" s="56"/>
      <c r="S7" s="56"/>
      <c r="T7" s="43" t="s">
        <v>122</v>
      </c>
      <c r="U7" s="58"/>
      <c r="V7" s="58"/>
      <c r="W7" s="56"/>
      <c r="X7" s="13" t="s">
        <v>115</v>
      </c>
      <c r="Y7" s="56"/>
      <c r="Z7" s="58" t="s">
        <v>52</v>
      </c>
      <c r="AA7" s="56"/>
      <c r="AB7" s="56"/>
      <c r="AC7" s="56"/>
      <c r="AD7" s="56"/>
      <c r="AE7" s="59"/>
      <c r="AF7" s="12">
        <f t="shared" si="1"/>
        <v>2</v>
      </c>
      <c r="AG7" s="12">
        <f t="shared" si="2"/>
        <v>1</v>
      </c>
      <c r="AH7" s="60" t="str">
        <f t="shared" si="3"/>
        <v>\1800</v>
      </c>
      <c r="AI7" s="60">
        <f t="shared" si="4"/>
        <v>500</v>
      </c>
      <c r="AJ7" s="12"/>
      <c r="AK7" s="60">
        <f t="shared" si="5"/>
        <v>2300</v>
      </c>
      <c r="AL7" s="61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63" customFormat="1" ht="94.5">
      <c r="A8" s="49">
        <f t="shared" si="6"/>
        <v>4</v>
      </c>
      <c r="B8" s="64" t="s">
        <v>53</v>
      </c>
      <c r="C8" s="65" t="s">
        <v>54</v>
      </c>
      <c r="D8" s="66">
        <v>20150</v>
      </c>
      <c r="E8" s="49">
        <f t="shared" si="0"/>
        <v>59</v>
      </c>
      <c r="F8" s="49">
        <v>6610020001</v>
      </c>
      <c r="G8" s="54" t="s">
        <v>55</v>
      </c>
      <c r="H8" s="54" t="s">
        <v>56</v>
      </c>
      <c r="I8" s="55"/>
      <c r="J8" s="56"/>
      <c r="K8" s="56"/>
      <c r="L8" s="57" t="s">
        <v>131</v>
      </c>
      <c r="M8" s="56"/>
      <c r="N8" s="58"/>
      <c r="O8" s="56"/>
      <c r="P8" s="56"/>
      <c r="Q8" s="56"/>
      <c r="R8" s="56"/>
      <c r="S8" s="56"/>
      <c r="T8" s="43" t="s">
        <v>121</v>
      </c>
      <c r="U8" s="58"/>
      <c r="V8" s="58"/>
      <c r="W8" s="56"/>
      <c r="X8" s="56"/>
      <c r="Y8" s="56"/>
      <c r="Z8" s="58" t="s">
        <v>57</v>
      </c>
      <c r="AA8" s="56"/>
      <c r="AB8" s="56"/>
      <c r="AC8" s="56"/>
      <c r="AD8" s="56"/>
      <c r="AE8" s="59"/>
      <c r="AF8" s="12">
        <f t="shared" si="1"/>
        <v>2</v>
      </c>
      <c r="AG8" s="12">
        <f t="shared" si="2"/>
        <v>1</v>
      </c>
      <c r="AH8" s="60" t="str">
        <f t="shared" si="3"/>
        <v>\1800</v>
      </c>
      <c r="AI8" s="60">
        <f t="shared" si="4"/>
        <v>500</v>
      </c>
      <c r="AJ8" s="12"/>
      <c r="AK8" s="60">
        <f t="shared" si="5"/>
        <v>2300</v>
      </c>
      <c r="AL8" s="61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62" customFormat="1" ht="94.5">
      <c r="A9" s="49">
        <f t="shared" si="6"/>
        <v>5</v>
      </c>
      <c r="B9" s="68" t="s">
        <v>58</v>
      </c>
      <c r="C9" s="69" t="s">
        <v>59</v>
      </c>
      <c r="D9" s="70">
        <v>21298</v>
      </c>
      <c r="E9" s="49">
        <f t="shared" si="0"/>
        <v>56</v>
      </c>
      <c r="F9" s="49">
        <v>7212160001</v>
      </c>
      <c r="G9" s="54" t="s">
        <v>60</v>
      </c>
      <c r="H9" s="54" t="s">
        <v>61</v>
      </c>
      <c r="I9" s="55"/>
      <c r="J9" s="56"/>
      <c r="K9" s="56"/>
      <c r="L9" s="67"/>
      <c r="M9" s="56"/>
      <c r="N9" s="58" t="s">
        <v>62</v>
      </c>
      <c r="O9" s="56"/>
      <c r="P9" s="56"/>
      <c r="Q9" s="56"/>
      <c r="R9" s="56"/>
      <c r="S9" s="56"/>
      <c r="T9" s="43" t="s">
        <v>120</v>
      </c>
      <c r="U9" s="58"/>
      <c r="V9" s="58"/>
      <c r="W9" s="56"/>
      <c r="X9" s="56"/>
      <c r="Y9" s="56"/>
      <c r="Z9" s="58"/>
      <c r="AA9" s="56"/>
      <c r="AB9" s="56"/>
      <c r="AC9" s="13" t="s">
        <v>106</v>
      </c>
      <c r="AD9" s="56"/>
      <c r="AE9" s="59"/>
      <c r="AF9" s="12">
        <f t="shared" si="1"/>
        <v>2</v>
      </c>
      <c r="AG9" s="12">
        <f t="shared" si="2"/>
        <v>1</v>
      </c>
      <c r="AH9" s="60" t="str">
        <f t="shared" si="3"/>
        <v>\1800</v>
      </c>
      <c r="AI9" s="60">
        <f t="shared" si="4"/>
        <v>500</v>
      </c>
      <c r="AJ9" s="12"/>
      <c r="AK9" s="60">
        <f t="shared" si="5"/>
        <v>2300</v>
      </c>
      <c r="AL9" s="61"/>
    </row>
    <row r="10" spans="1:255" ht="67.5">
      <c r="A10" s="35">
        <f t="shared" si="6"/>
        <v>6</v>
      </c>
      <c r="B10" s="36" t="s">
        <v>63</v>
      </c>
      <c r="C10" s="37" t="s">
        <v>64</v>
      </c>
      <c r="D10" s="38">
        <v>24382</v>
      </c>
      <c r="E10" s="35">
        <f t="shared" si="0"/>
        <v>48</v>
      </c>
      <c r="F10" s="35"/>
      <c r="G10" s="39" t="s">
        <v>65</v>
      </c>
      <c r="H10" s="39" t="s">
        <v>66</v>
      </c>
      <c r="I10" s="84" t="s">
        <v>132</v>
      </c>
      <c r="J10" s="41"/>
      <c r="K10" s="41"/>
      <c r="L10" s="42"/>
      <c r="M10" s="41"/>
      <c r="N10" s="44"/>
      <c r="O10" s="41"/>
      <c r="P10" s="41"/>
      <c r="Q10" s="41"/>
      <c r="R10" s="41"/>
      <c r="S10" s="41"/>
      <c r="T10" s="41"/>
      <c r="U10" s="44" t="s">
        <v>67</v>
      </c>
      <c r="V10" s="44"/>
      <c r="W10" s="41"/>
      <c r="X10" s="41"/>
      <c r="Y10" s="41"/>
      <c r="Z10" s="44"/>
      <c r="AA10" s="13" t="s">
        <v>110</v>
      </c>
      <c r="AB10" s="41"/>
      <c r="AC10" s="41"/>
      <c r="AD10" s="41"/>
      <c r="AE10" s="45"/>
      <c r="AF10" s="11">
        <f t="shared" si="1"/>
        <v>2</v>
      </c>
      <c r="AG10" s="11">
        <f t="shared" si="2"/>
        <v>1</v>
      </c>
      <c r="AH10" s="46" t="str">
        <f t="shared" si="3"/>
        <v>\1800</v>
      </c>
      <c r="AI10" s="46">
        <f t="shared" si="4"/>
        <v>500</v>
      </c>
      <c r="AJ10" s="11"/>
      <c r="AK10" s="46">
        <f t="shared" si="5"/>
        <v>2300</v>
      </c>
      <c r="AL10" s="47"/>
    </row>
    <row r="11" spans="1:255" s="62" customFormat="1" ht="67.5">
      <c r="A11" s="49">
        <f t="shared" si="6"/>
        <v>7</v>
      </c>
      <c r="B11" s="68" t="s">
        <v>68</v>
      </c>
      <c r="C11" s="69" t="s">
        <v>69</v>
      </c>
      <c r="D11" s="70">
        <v>25067</v>
      </c>
      <c r="E11" s="49">
        <f t="shared" si="0"/>
        <v>46</v>
      </c>
      <c r="F11" s="49"/>
      <c r="G11" s="54" t="s">
        <v>70</v>
      </c>
      <c r="H11" s="54" t="s">
        <v>71</v>
      </c>
      <c r="I11" s="55"/>
      <c r="J11" s="56"/>
      <c r="K11" s="56"/>
      <c r="L11" s="67"/>
      <c r="M11" s="43" t="s">
        <v>127</v>
      </c>
      <c r="N11" s="58" t="s">
        <v>72</v>
      </c>
      <c r="O11" s="56"/>
      <c r="P11" s="56"/>
      <c r="Q11" s="56"/>
      <c r="R11" s="56"/>
      <c r="S11" s="56"/>
      <c r="T11" s="56"/>
      <c r="U11" s="58"/>
      <c r="V11" s="58"/>
      <c r="W11" s="13" t="s">
        <v>117</v>
      </c>
      <c r="X11" s="56"/>
      <c r="Y11" s="56"/>
      <c r="Z11" s="58"/>
      <c r="AA11" s="56"/>
      <c r="AB11" s="56"/>
      <c r="AC11" s="56"/>
      <c r="AD11" s="56"/>
      <c r="AE11" s="59"/>
      <c r="AF11" s="12">
        <f t="shared" si="1"/>
        <v>2</v>
      </c>
      <c r="AG11" s="12">
        <f t="shared" si="2"/>
        <v>1</v>
      </c>
      <c r="AH11" s="60" t="str">
        <f t="shared" si="3"/>
        <v>\1800</v>
      </c>
      <c r="AI11" s="60">
        <f t="shared" si="4"/>
        <v>500</v>
      </c>
      <c r="AJ11" s="12"/>
      <c r="AK11" s="60">
        <f t="shared" si="5"/>
        <v>2300</v>
      </c>
      <c r="AL11" s="61"/>
    </row>
    <row r="12" spans="1:255" ht="94.5">
      <c r="A12" s="35">
        <f t="shared" si="6"/>
        <v>8</v>
      </c>
      <c r="B12" s="71" t="s">
        <v>73</v>
      </c>
      <c r="C12" s="72" t="s">
        <v>74</v>
      </c>
      <c r="D12" s="73">
        <v>26190</v>
      </c>
      <c r="E12" s="35">
        <f t="shared" si="0"/>
        <v>43</v>
      </c>
      <c r="F12" s="35"/>
      <c r="G12" s="39" t="s">
        <v>75</v>
      </c>
      <c r="H12" s="39" t="s">
        <v>76</v>
      </c>
      <c r="I12" s="40"/>
      <c r="J12" s="41"/>
      <c r="K12" s="41"/>
      <c r="L12" s="57" t="s">
        <v>129</v>
      </c>
      <c r="M12" s="41"/>
      <c r="N12" s="44"/>
      <c r="O12" s="41"/>
      <c r="P12" s="41"/>
      <c r="Q12" s="41"/>
      <c r="R12" s="41"/>
      <c r="S12" s="41"/>
      <c r="T12" s="41"/>
      <c r="U12" s="44" t="s">
        <v>77</v>
      </c>
      <c r="V12" s="44"/>
      <c r="W12" s="41"/>
      <c r="X12" s="41"/>
      <c r="Y12" s="41"/>
      <c r="Z12" s="44"/>
      <c r="AA12" s="41"/>
      <c r="AB12" s="13" t="s">
        <v>105</v>
      </c>
      <c r="AC12" s="41"/>
      <c r="AD12" s="41"/>
      <c r="AE12" s="45"/>
      <c r="AF12" s="11">
        <f t="shared" si="1"/>
        <v>2</v>
      </c>
      <c r="AG12" s="11">
        <f t="shared" si="2"/>
        <v>1</v>
      </c>
      <c r="AH12" s="46" t="str">
        <f t="shared" si="3"/>
        <v>\1800</v>
      </c>
      <c r="AI12" s="46">
        <f t="shared" si="4"/>
        <v>500</v>
      </c>
      <c r="AJ12" s="11"/>
      <c r="AK12" s="46">
        <f t="shared" si="5"/>
        <v>2300</v>
      </c>
      <c r="AL12" s="47"/>
    </row>
    <row r="13" spans="1:255" ht="94.5">
      <c r="A13" s="35">
        <f t="shared" si="6"/>
        <v>9</v>
      </c>
      <c r="B13" s="36" t="s">
        <v>78</v>
      </c>
      <c r="C13" s="37" t="s">
        <v>79</v>
      </c>
      <c r="D13" s="38">
        <v>26649</v>
      </c>
      <c r="E13" s="35">
        <f t="shared" si="0"/>
        <v>42</v>
      </c>
      <c r="F13" s="35"/>
      <c r="G13" s="39" t="s">
        <v>80</v>
      </c>
      <c r="H13" s="39" t="s">
        <v>81</v>
      </c>
      <c r="I13" s="40"/>
      <c r="J13" s="41"/>
      <c r="K13" s="41"/>
      <c r="L13" s="74"/>
      <c r="M13" s="43" t="s">
        <v>125</v>
      </c>
      <c r="N13" s="75"/>
      <c r="O13" s="41"/>
      <c r="P13" s="41"/>
      <c r="Q13" s="41"/>
      <c r="R13" s="41"/>
      <c r="S13" s="76"/>
      <c r="T13" s="41"/>
      <c r="U13" s="44"/>
      <c r="V13" s="44"/>
      <c r="W13" s="41"/>
      <c r="X13" s="41"/>
      <c r="Y13" s="76"/>
      <c r="Z13" s="44" t="s">
        <v>82</v>
      </c>
      <c r="AA13" s="41"/>
      <c r="AB13" s="41"/>
      <c r="AC13" s="13" t="s">
        <v>104</v>
      </c>
      <c r="AD13" s="41"/>
      <c r="AE13" s="44"/>
      <c r="AF13" s="11">
        <f t="shared" si="1"/>
        <v>2</v>
      </c>
      <c r="AG13" s="11">
        <f t="shared" si="2"/>
        <v>1</v>
      </c>
      <c r="AH13" s="46" t="str">
        <f t="shared" si="3"/>
        <v>\1800</v>
      </c>
      <c r="AI13" s="46">
        <f t="shared" si="4"/>
        <v>500</v>
      </c>
      <c r="AJ13" s="11">
        <v>300</v>
      </c>
      <c r="AK13" s="46">
        <f t="shared" si="5"/>
        <v>2600</v>
      </c>
      <c r="AL13" s="47"/>
    </row>
    <row r="14" spans="1:255" s="78" customFormat="1" ht="94.5">
      <c r="A14" s="49">
        <f t="shared" si="6"/>
        <v>10</v>
      </c>
      <c r="B14" s="50" t="s">
        <v>83</v>
      </c>
      <c r="C14" s="51" t="s">
        <v>84</v>
      </c>
      <c r="D14" s="52">
        <v>27635</v>
      </c>
      <c r="E14" s="53">
        <f t="shared" si="0"/>
        <v>39</v>
      </c>
      <c r="F14" s="49"/>
      <c r="G14" s="54" t="s">
        <v>70</v>
      </c>
      <c r="H14" s="54" t="s">
        <v>85</v>
      </c>
      <c r="I14" s="55"/>
      <c r="J14" s="56"/>
      <c r="K14" s="56"/>
      <c r="L14" s="77"/>
      <c r="M14" s="43" t="s">
        <v>130</v>
      </c>
      <c r="N14" s="58" t="s">
        <v>86</v>
      </c>
      <c r="O14" s="56"/>
      <c r="P14" s="56"/>
      <c r="Q14" s="56"/>
      <c r="R14" s="43" t="s">
        <v>123</v>
      </c>
      <c r="S14" s="56"/>
      <c r="T14" s="56"/>
      <c r="U14" s="58"/>
      <c r="V14" s="58"/>
      <c r="W14" s="56"/>
      <c r="X14" s="56"/>
      <c r="Y14" s="56"/>
      <c r="Z14" s="58"/>
      <c r="AA14" s="56"/>
      <c r="AB14" s="56"/>
      <c r="AC14" s="56"/>
      <c r="AD14" s="56"/>
      <c r="AE14" s="58"/>
      <c r="AF14" s="12">
        <f t="shared" si="1"/>
        <v>2</v>
      </c>
      <c r="AG14" s="12">
        <f t="shared" si="2"/>
        <v>1</v>
      </c>
      <c r="AH14" s="60" t="str">
        <f t="shared" si="3"/>
        <v>\1800</v>
      </c>
      <c r="AI14" s="60">
        <f t="shared" si="4"/>
        <v>500</v>
      </c>
      <c r="AJ14" s="12"/>
      <c r="AK14" s="60">
        <f t="shared" si="5"/>
        <v>2300</v>
      </c>
      <c r="AL14" s="61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83" customFormat="1" ht="94.5">
      <c r="A15" s="35">
        <f t="shared" si="6"/>
        <v>11</v>
      </c>
      <c r="B15" s="79" t="s">
        <v>87</v>
      </c>
      <c r="C15" s="80" t="s">
        <v>88</v>
      </c>
      <c r="D15" s="81">
        <v>27712</v>
      </c>
      <c r="E15" s="82">
        <f t="shared" si="0"/>
        <v>39</v>
      </c>
      <c r="F15" s="35"/>
      <c r="G15" s="39" t="s">
        <v>89</v>
      </c>
      <c r="H15" s="39"/>
      <c r="I15" s="40"/>
      <c r="J15" s="41"/>
      <c r="K15" s="41"/>
      <c r="L15" s="74"/>
      <c r="M15" s="41"/>
      <c r="N15" s="75"/>
      <c r="O15" s="41"/>
      <c r="P15" s="41"/>
      <c r="Q15" s="41"/>
      <c r="R15" s="41"/>
      <c r="S15" s="76"/>
      <c r="T15" s="41"/>
      <c r="U15" s="44" t="s">
        <v>90</v>
      </c>
      <c r="V15" s="44"/>
      <c r="W15" s="41"/>
      <c r="X15" s="41"/>
      <c r="Y15" s="76"/>
      <c r="Z15" s="44"/>
      <c r="AA15" s="41"/>
      <c r="AB15" s="41"/>
      <c r="AC15" s="13" t="s">
        <v>107</v>
      </c>
      <c r="AD15" s="41"/>
      <c r="AE15" s="44" t="s">
        <v>67</v>
      </c>
      <c r="AF15" s="11">
        <f t="shared" si="1"/>
        <v>1</v>
      </c>
      <c r="AG15" s="11">
        <f t="shared" si="2"/>
        <v>2</v>
      </c>
      <c r="AH15" s="46" t="str">
        <f t="shared" si="3"/>
        <v>\1000</v>
      </c>
      <c r="AI15" s="46">
        <f t="shared" si="4"/>
        <v>1000</v>
      </c>
      <c r="AJ15" s="11"/>
      <c r="AK15" s="46">
        <f t="shared" si="5"/>
        <v>2000</v>
      </c>
      <c r="AL15" s="47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83" customFormat="1" ht="67.5">
      <c r="A16" s="35">
        <f t="shared" si="6"/>
        <v>12</v>
      </c>
      <c r="B16" s="50" t="s">
        <v>91</v>
      </c>
      <c r="C16" s="51" t="s">
        <v>92</v>
      </c>
      <c r="D16" s="52">
        <v>27503</v>
      </c>
      <c r="E16" s="53">
        <f t="shared" si="0"/>
        <v>39</v>
      </c>
      <c r="F16" s="35"/>
      <c r="G16" s="54" t="s">
        <v>66</v>
      </c>
      <c r="H16" s="54"/>
      <c r="I16" s="55"/>
      <c r="J16" s="56"/>
      <c r="K16" s="56"/>
      <c r="L16" s="77"/>
      <c r="M16" s="56"/>
      <c r="N16" s="58"/>
      <c r="O16" s="56"/>
      <c r="P16" s="56"/>
      <c r="Q16" s="56"/>
      <c r="R16" s="56"/>
      <c r="S16" s="56"/>
      <c r="T16" s="56"/>
      <c r="U16" s="58"/>
      <c r="V16" s="58"/>
      <c r="W16" s="56"/>
      <c r="X16" s="56"/>
      <c r="Y16" s="56"/>
      <c r="Z16" s="58"/>
      <c r="AA16" s="13" t="s">
        <v>111</v>
      </c>
      <c r="AB16" s="56"/>
      <c r="AC16" s="56"/>
      <c r="AD16" s="56"/>
      <c r="AE16" s="58" t="s">
        <v>77</v>
      </c>
      <c r="AF16" s="12">
        <f t="shared" si="1"/>
        <v>1</v>
      </c>
      <c r="AG16" s="12">
        <f t="shared" si="2"/>
        <v>1</v>
      </c>
      <c r="AH16" s="60" t="str">
        <f t="shared" si="3"/>
        <v>\1000</v>
      </c>
      <c r="AI16" s="60">
        <f t="shared" si="4"/>
        <v>500</v>
      </c>
      <c r="AJ16" s="12"/>
      <c r="AK16" s="60">
        <f t="shared" si="5"/>
        <v>1500</v>
      </c>
      <c r="AL16" s="47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83" customFormat="1">
      <c r="A17" s="35">
        <f t="shared" si="6"/>
        <v>13</v>
      </c>
      <c r="B17" s="79" t="s">
        <v>93</v>
      </c>
      <c r="C17" s="80" t="s">
        <v>94</v>
      </c>
      <c r="D17" s="81">
        <v>28427</v>
      </c>
      <c r="E17" s="82">
        <f t="shared" si="0"/>
        <v>37</v>
      </c>
      <c r="F17" s="35"/>
      <c r="G17" s="39" t="s">
        <v>75</v>
      </c>
      <c r="H17" s="39" t="s">
        <v>76</v>
      </c>
      <c r="I17" s="40"/>
      <c r="J17" s="41"/>
      <c r="K17" s="41"/>
      <c r="L17" s="74" t="s">
        <v>109</v>
      </c>
      <c r="M17" s="41"/>
      <c r="N17" s="75"/>
      <c r="O17" s="41"/>
      <c r="P17" s="41"/>
      <c r="Q17" s="41"/>
      <c r="R17" s="41"/>
      <c r="S17" s="76"/>
      <c r="T17" s="41"/>
      <c r="U17" s="44" t="s">
        <v>95</v>
      </c>
      <c r="V17" s="44"/>
      <c r="W17" s="41"/>
      <c r="X17" s="41"/>
      <c r="Y17" s="76"/>
      <c r="Z17" s="44"/>
      <c r="AA17" s="41"/>
      <c r="AB17" s="41" t="s">
        <v>109</v>
      </c>
      <c r="AC17" s="41"/>
      <c r="AD17" s="41"/>
      <c r="AE17" s="44" t="s">
        <v>95</v>
      </c>
      <c r="AF17" s="11">
        <f t="shared" si="1"/>
        <v>2</v>
      </c>
      <c r="AG17" s="11">
        <f t="shared" si="2"/>
        <v>2</v>
      </c>
      <c r="AH17" s="46" t="str">
        <f t="shared" si="3"/>
        <v>\1800</v>
      </c>
      <c r="AI17" s="46">
        <f t="shared" si="4"/>
        <v>1000</v>
      </c>
      <c r="AJ17" s="11"/>
      <c r="AK17" s="46">
        <f t="shared" si="5"/>
        <v>2800</v>
      </c>
      <c r="AL17" s="47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62" customFormat="1" ht="94.5">
      <c r="A18" s="49">
        <f t="shared" si="6"/>
        <v>14</v>
      </c>
      <c r="B18" s="68" t="s">
        <v>96</v>
      </c>
      <c r="C18" s="69" t="s">
        <v>97</v>
      </c>
      <c r="D18" s="70">
        <v>30884</v>
      </c>
      <c r="E18" s="53">
        <f t="shared" si="0"/>
        <v>30</v>
      </c>
      <c r="F18" s="49"/>
      <c r="G18" s="54" t="s">
        <v>98</v>
      </c>
      <c r="H18" s="54" t="s">
        <v>76</v>
      </c>
      <c r="I18" s="55"/>
      <c r="J18" s="56"/>
      <c r="K18" s="56"/>
      <c r="L18" s="77"/>
      <c r="M18" s="56"/>
      <c r="N18" s="58" t="s">
        <v>99</v>
      </c>
      <c r="O18" s="56"/>
      <c r="P18" s="56"/>
      <c r="Q18" s="56"/>
      <c r="R18" s="56"/>
      <c r="S18" s="56"/>
      <c r="T18" s="43" t="s">
        <v>119</v>
      </c>
      <c r="U18" s="58"/>
      <c r="V18" s="58"/>
      <c r="W18" s="56"/>
      <c r="X18" s="56"/>
      <c r="Y18" s="56"/>
      <c r="Z18" s="58"/>
      <c r="AA18" s="56"/>
      <c r="AB18" s="13" t="s">
        <v>108</v>
      </c>
      <c r="AC18" s="56"/>
      <c r="AD18" s="56"/>
      <c r="AE18" s="58"/>
      <c r="AF18" s="12">
        <f t="shared" si="1"/>
        <v>2</v>
      </c>
      <c r="AG18" s="12">
        <f t="shared" si="2"/>
        <v>1</v>
      </c>
      <c r="AH18" s="60" t="str">
        <f t="shared" si="3"/>
        <v>\1800</v>
      </c>
      <c r="AI18" s="60">
        <f t="shared" si="4"/>
        <v>500</v>
      </c>
      <c r="AJ18" s="12"/>
      <c r="AK18" s="60">
        <f t="shared" si="5"/>
        <v>2300</v>
      </c>
      <c r="AL18" s="61"/>
    </row>
    <row r="19" spans="1:255">
      <c r="G19" s="1">
        <f t="shared" ref="G19:M19" si="7">COUNTA(G5:G18)</f>
        <v>14</v>
      </c>
      <c r="H19" s="1">
        <f t="shared" si="7"/>
        <v>12</v>
      </c>
      <c r="I19" s="1">
        <f t="shared" si="7"/>
        <v>1</v>
      </c>
      <c r="J19" s="1">
        <f t="shared" si="7"/>
        <v>0</v>
      </c>
      <c r="K19" s="1">
        <f t="shared" si="7"/>
        <v>0</v>
      </c>
      <c r="L19" s="1">
        <f t="shared" si="7"/>
        <v>4</v>
      </c>
      <c r="M19" s="1">
        <f t="shared" si="7"/>
        <v>4</v>
      </c>
      <c r="N19" s="1">
        <f>COUNTA(N5:N18)/4</f>
        <v>1</v>
      </c>
      <c r="O19" s="1">
        <f>COUNTA(O5:O18)</f>
        <v>0</v>
      </c>
      <c r="P19" s="1">
        <f>COUNTA(P5:P18)</f>
        <v>0</v>
      </c>
      <c r="Q19" s="1">
        <f>COUNTA(Q5:Q18)</f>
        <v>0</v>
      </c>
      <c r="R19" s="1">
        <f>COUNTA(R5:R18)</f>
        <v>1</v>
      </c>
      <c r="S19" s="1">
        <f>COUNTA(S5:S18)/4</f>
        <v>0</v>
      </c>
      <c r="T19" s="1">
        <f>COUNTA(T5:T18)</f>
        <v>4</v>
      </c>
      <c r="U19" s="1">
        <f>COUNTA(U5:U18)/4</f>
        <v>1</v>
      </c>
      <c r="W19" s="1">
        <f>COUNTA(W5:W18)</f>
        <v>2</v>
      </c>
      <c r="X19" s="1">
        <f>COUNTA(X5:X18)</f>
        <v>1</v>
      </c>
      <c r="Y19" s="1">
        <f>COUNTA(Y5:Y18)/4</f>
        <v>0</v>
      </c>
      <c r="Z19" s="1">
        <f>COUNTA(Z5:Z18)/4</f>
        <v>1</v>
      </c>
      <c r="AA19" s="1">
        <f>COUNTA(AA5:AA18)</f>
        <v>3</v>
      </c>
      <c r="AB19" s="1">
        <f>COUNTA(AB5:AB18)</f>
        <v>3</v>
      </c>
      <c r="AC19" s="1">
        <f>COUNTA(AC5:AC18)</f>
        <v>3</v>
      </c>
      <c r="AD19" s="1">
        <f>COUNTA(AD5:AD18)</f>
        <v>0</v>
      </c>
      <c r="AE19" s="1">
        <f>COUNTA(AE5:AE18)</f>
        <v>4</v>
      </c>
      <c r="AF19" s="1">
        <f>SUM(AF5:AF18)</f>
        <v>26</v>
      </c>
      <c r="AG19" s="1">
        <f>SUM(AG5:AG18)/4</f>
        <v>4</v>
      </c>
      <c r="AH19" s="19">
        <f>SUM(AH5:AH18)</f>
        <v>0</v>
      </c>
      <c r="AI19" s="19">
        <f>SUM(AI5:AI18)</f>
        <v>8000</v>
      </c>
      <c r="AJ19" s="19">
        <f>SUM(AJ5:AJ18)</f>
        <v>300</v>
      </c>
      <c r="AK19" s="19">
        <f>SUM(AK5:AK18)</f>
        <v>31900</v>
      </c>
      <c r="AM19" s="19">
        <f>SUM(AM5:AM18)</f>
        <v>0</v>
      </c>
    </row>
    <row r="21" spans="1:255">
      <c r="B21" s="1" t="s">
        <v>100</v>
      </c>
      <c r="I21" s="14" t="s">
        <v>124</v>
      </c>
    </row>
    <row r="22" spans="1:255">
      <c r="B22" s="68" t="s">
        <v>58</v>
      </c>
      <c r="C22" s="69" t="s">
        <v>59</v>
      </c>
      <c r="D22" s="70">
        <v>21298</v>
      </c>
      <c r="E22" s="49">
        <f t="shared" ref="E22:E25" si="8">DATEDIF(D22,$D$3,"y")</f>
        <v>56</v>
      </c>
      <c r="G22" s="1">
        <v>18</v>
      </c>
    </row>
    <row r="23" spans="1:255">
      <c r="B23" s="68" t="s">
        <v>68</v>
      </c>
      <c r="C23" s="69" t="s">
        <v>69</v>
      </c>
      <c r="D23" s="70">
        <v>25067</v>
      </c>
      <c r="E23" s="49">
        <f t="shared" si="8"/>
        <v>46</v>
      </c>
      <c r="G23" s="1">
        <v>21</v>
      </c>
    </row>
    <row r="24" spans="1:255">
      <c r="B24" s="68" t="s">
        <v>96</v>
      </c>
      <c r="C24" s="69" t="s">
        <v>97</v>
      </c>
      <c r="D24" s="70">
        <v>30884</v>
      </c>
      <c r="E24" s="53">
        <f t="shared" si="8"/>
        <v>30</v>
      </c>
      <c r="G24" s="1">
        <v>15</v>
      </c>
    </row>
    <row r="25" spans="1:255">
      <c r="B25" s="50" t="s">
        <v>83</v>
      </c>
      <c r="C25" s="51" t="s">
        <v>84</v>
      </c>
      <c r="D25" s="52">
        <v>27635</v>
      </c>
      <c r="E25" s="53">
        <f t="shared" si="8"/>
        <v>39</v>
      </c>
      <c r="G25" s="1">
        <v>14</v>
      </c>
    </row>
    <row r="26" spans="1:255">
      <c r="E26" s="1">
        <f>SUM(E22:E25)</f>
        <v>171</v>
      </c>
      <c r="F26" s="1">
        <f t="shared" ref="F26:G26" si="9">SUM(F22:F25)</f>
        <v>0</v>
      </c>
      <c r="G26" s="1">
        <f t="shared" si="9"/>
        <v>68</v>
      </c>
    </row>
    <row r="27" spans="1:255">
      <c r="B27" s="1" t="s">
        <v>101</v>
      </c>
      <c r="I27" s="14" t="s">
        <v>118</v>
      </c>
    </row>
    <row r="28" spans="1:255">
      <c r="B28" s="71" t="s">
        <v>73</v>
      </c>
      <c r="C28" s="72" t="s">
        <v>74</v>
      </c>
      <c r="D28" s="73">
        <v>26190</v>
      </c>
      <c r="E28" s="35">
        <f t="shared" ref="E28:E31" si="10">DATEDIF(D28,$D$3,"y")</f>
        <v>43</v>
      </c>
      <c r="G28" s="1">
        <v>16</v>
      </c>
    </row>
    <row r="29" spans="1:255">
      <c r="B29" s="79" t="s">
        <v>87</v>
      </c>
      <c r="C29" s="80" t="s">
        <v>88</v>
      </c>
      <c r="D29" s="81">
        <v>27712</v>
      </c>
      <c r="E29" s="82">
        <f t="shared" si="10"/>
        <v>39</v>
      </c>
      <c r="G29" s="1">
        <v>14</v>
      </c>
    </row>
    <row r="30" spans="1:255">
      <c r="B30" s="36" t="s">
        <v>78</v>
      </c>
      <c r="C30" s="80" t="s">
        <v>94</v>
      </c>
      <c r="D30" s="81">
        <v>28427</v>
      </c>
      <c r="E30" s="82">
        <f t="shared" si="10"/>
        <v>37</v>
      </c>
      <c r="G30" s="1">
        <v>16</v>
      </c>
    </row>
    <row r="31" spans="1:255">
      <c r="B31" s="36" t="s">
        <v>63</v>
      </c>
      <c r="C31" s="37" t="s">
        <v>64</v>
      </c>
      <c r="D31" s="38">
        <v>24382</v>
      </c>
      <c r="E31" s="35">
        <f t="shared" si="10"/>
        <v>48</v>
      </c>
      <c r="G31" s="1">
        <v>13</v>
      </c>
    </row>
    <row r="32" spans="1:255">
      <c r="E32" s="1">
        <f>SUM(E28:E31)</f>
        <v>167</v>
      </c>
      <c r="F32" s="1">
        <f t="shared" ref="F32:G32" si="11">SUM(F28:F31)</f>
        <v>0</v>
      </c>
      <c r="G32" s="1">
        <f t="shared" si="11"/>
        <v>59</v>
      </c>
    </row>
    <row r="33" spans="2:9" s="1" customFormat="1">
      <c r="B33" s="1" t="s">
        <v>102</v>
      </c>
      <c r="D33" s="15"/>
      <c r="I33" s="14" t="s">
        <v>114</v>
      </c>
    </row>
    <row r="34" spans="2:9" s="1" customFormat="1">
      <c r="B34" s="36" t="s">
        <v>78</v>
      </c>
      <c r="C34" s="37" t="s">
        <v>79</v>
      </c>
      <c r="D34" s="38">
        <v>26649</v>
      </c>
      <c r="E34" s="35">
        <f t="shared" ref="E34:E37" si="12">DATEDIF(D34,$D$3,"y")</f>
        <v>42</v>
      </c>
      <c r="G34" s="1">
        <v>17</v>
      </c>
    </row>
    <row r="35" spans="2:9" s="1" customFormat="1">
      <c r="B35" s="36" t="s">
        <v>38</v>
      </c>
      <c r="C35" s="37" t="s">
        <v>39</v>
      </c>
      <c r="D35" s="38">
        <v>17945</v>
      </c>
      <c r="E35" s="35">
        <f t="shared" si="12"/>
        <v>65</v>
      </c>
      <c r="G35" s="1">
        <v>21</v>
      </c>
    </row>
    <row r="36" spans="2:9" s="1" customFormat="1">
      <c r="B36" s="64" t="s">
        <v>48</v>
      </c>
      <c r="C36" s="65" t="s">
        <v>49</v>
      </c>
      <c r="D36" s="66">
        <v>19968</v>
      </c>
      <c r="E36" s="49">
        <f t="shared" si="12"/>
        <v>60</v>
      </c>
      <c r="G36" s="1">
        <v>23</v>
      </c>
    </row>
    <row r="37" spans="2:9" s="1" customFormat="1">
      <c r="B37" s="64" t="s">
        <v>53</v>
      </c>
      <c r="C37" s="65" t="s">
        <v>54</v>
      </c>
      <c r="D37" s="66">
        <v>20150</v>
      </c>
      <c r="E37" s="49">
        <f t="shared" si="12"/>
        <v>59</v>
      </c>
      <c r="G37" s="1">
        <v>18</v>
      </c>
    </row>
    <row r="38" spans="2:9" s="1" customFormat="1">
      <c r="D38" s="15"/>
      <c r="E38" s="1">
        <f>SUM(E34:E37)</f>
        <v>226</v>
      </c>
      <c r="F38" s="1">
        <f t="shared" ref="F38:G38" si="13">SUM(F34:F37)</f>
        <v>0</v>
      </c>
      <c r="G38" s="1">
        <f t="shared" si="13"/>
        <v>79</v>
      </c>
    </row>
    <row r="39" spans="2:9" s="1" customFormat="1">
      <c r="B39" s="1" t="s">
        <v>103</v>
      </c>
      <c r="D39" s="15"/>
      <c r="I39" s="14" t="s">
        <v>113</v>
      </c>
    </row>
    <row r="40" spans="2:9" s="1" customFormat="1">
      <c r="B40" s="50" t="s">
        <v>91</v>
      </c>
      <c r="C40" s="51" t="s">
        <v>92</v>
      </c>
      <c r="D40" s="52">
        <v>27503</v>
      </c>
      <c r="E40" s="53">
        <f t="shared" ref="E40:E43" si="14">DATEDIF(D40,$D$3,"y")</f>
        <v>39</v>
      </c>
      <c r="G40" s="1">
        <v>17</v>
      </c>
    </row>
    <row r="41" spans="2:9" s="1" customFormat="1">
      <c r="B41" s="50" t="s">
        <v>43</v>
      </c>
      <c r="C41" s="51" t="s">
        <v>44</v>
      </c>
      <c r="D41" s="52">
        <v>18834</v>
      </c>
      <c r="E41" s="53">
        <f t="shared" si="14"/>
        <v>63</v>
      </c>
      <c r="G41" s="1">
        <v>19</v>
      </c>
    </row>
    <row r="42" spans="2:9" s="1" customFormat="1">
      <c r="B42" s="36" t="s">
        <v>63</v>
      </c>
      <c r="C42" s="80" t="s">
        <v>94</v>
      </c>
      <c r="D42" s="81">
        <v>28427</v>
      </c>
      <c r="E42" s="82">
        <f t="shared" si="14"/>
        <v>37</v>
      </c>
      <c r="G42" s="1">
        <v>16</v>
      </c>
    </row>
    <row r="43" spans="2:9" s="1" customFormat="1">
      <c r="B43" s="79" t="s">
        <v>87</v>
      </c>
      <c r="C43" s="80" t="s">
        <v>88</v>
      </c>
      <c r="D43" s="81">
        <v>27712</v>
      </c>
      <c r="E43" s="82">
        <f t="shared" si="14"/>
        <v>39</v>
      </c>
      <c r="G43" s="1">
        <v>14</v>
      </c>
    </row>
    <row r="44" spans="2:9" s="1" customFormat="1">
      <c r="D44" s="15"/>
      <c r="E44" s="1">
        <f>SUM(E40:E43)</f>
        <v>178</v>
      </c>
      <c r="F44" s="1">
        <f t="shared" ref="F44:G44" si="15">SUM(F40:F43)</f>
        <v>0</v>
      </c>
      <c r="G44" s="1">
        <f t="shared" si="15"/>
        <v>66</v>
      </c>
    </row>
  </sheetData>
  <phoneticPr fontId="2"/>
  <hyperlinks>
    <hyperlink ref="AC13" r:id="rId1"/>
    <hyperlink ref="AB12" r:id="rId2"/>
    <hyperlink ref="AC9" r:id="rId3"/>
    <hyperlink ref="AC15" r:id="rId4"/>
    <hyperlink ref="AB18" r:id="rId5"/>
    <hyperlink ref="AA10" r:id="rId6"/>
    <hyperlink ref="AA16" r:id="rId7"/>
    <hyperlink ref="AA6" r:id="rId8"/>
    <hyperlink ref="I39" r:id="rId9"/>
    <hyperlink ref="I33" r:id="rId10"/>
    <hyperlink ref="X7" r:id="rId11"/>
    <hyperlink ref="W5" r:id="rId12"/>
    <hyperlink ref="W11" r:id="rId13"/>
    <hyperlink ref="I27" r:id="rId14"/>
    <hyperlink ref="T18" r:id="rId15"/>
    <hyperlink ref="T9" r:id="rId16"/>
    <hyperlink ref="T8" r:id="rId17"/>
    <hyperlink ref="T7" r:id="rId18"/>
    <hyperlink ref="R14" r:id="rId19"/>
    <hyperlink ref="I21" r:id="rId20"/>
    <hyperlink ref="M13" r:id="rId21"/>
    <hyperlink ref="M5" r:id="rId22"/>
    <hyperlink ref="M11" r:id="rId23"/>
    <hyperlink ref="L6" r:id="rId24"/>
    <hyperlink ref="L12" r:id="rId25"/>
    <hyperlink ref="M14" r:id="rId26"/>
    <hyperlink ref="L8" r:id="rId27"/>
    <hyperlink ref="I10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2014-05-03T09:57:24Z</dcterms:created>
  <dcterms:modified xsi:type="dcterms:W3CDTF">2014-05-03T10:15:13Z</dcterms:modified>
</cp:coreProperties>
</file>